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m6859a\Documents\DCOAG\"/>
    </mc:Choice>
  </mc:AlternateContent>
  <xr:revisionPtr revIDLastSave="0" documentId="8_{C3F1850D-A2F3-4D7B-9477-A780BA3BFC5B}" xr6:coauthVersionLast="47" xr6:coauthVersionMax="47" xr10:uidLastSave="{00000000-0000-0000-0000-000000000000}"/>
  <bookViews>
    <workbookView xWindow="30000" yWindow="3255" windowWidth="26505" windowHeight="16440" tabRatio="840" xr2:uid="{04A869DA-1289-4E90-915C-AFBD8A0EA76E}"/>
  </bookViews>
  <sheets>
    <sheet name="Summary" sheetId="8" r:id="rId1"/>
    <sheet name="Operating Data Centers" sheetId="3" r:id="rId2"/>
    <sheet name="Properties Under Development" sheetId="4" r:id="rId3"/>
    <sheet name="Planning Outside Overlay " sheetId="9" r:id="rId4"/>
    <sheet name="Gainesville District Data" sheetId="12" r:id="rId5"/>
    <sheet name="Diesel Generator Permits" sheetId="13" r:id="rId6"/>
    <sheet name="Map - PWC North" sheetId="10" r:id="rId7"/>
    <sheet name="Map - PWC South" sheetId="11" r:id="rId8"/>
  </sheets>
  <definedNames>
    <definedName name="_xlnm.Print_Area" localSheetId="1">'Operating Data Centers'!$A$1:$L$44</definedName>
    <definedName name="_xlnm.Print_Area" localSheetId="3">'Planning Outside Overlay '!$A$1:$K$11</definedName>
    <definedName name="_xlnm.Print_Area" localSheetId="2">'Properties Under Development'!$A$1:$L$65</definedName>
    <definedName name="_xlnm.Print_Area" localSheetId="0">Summary!$A$1:$E$17</definedName>
    <definedName name="_xlnm.Print_Titles" localSheetId="1">'Operating Data Centers'!$1:$4</definedName>
    <definedName name="_xlnm.Print_Titles" localSheetId="3">'Planning Outside Overlay '!$1:$4</definedName>
    <definedName name="_xlnm.Print_Titles" localSheetId="2">'Properties Under Development'!$1:$4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3" l="1"/>
  <c r="G40" i="13"/>
  <c r="I305" i="12"/>
  <c r="H305" i="12"/>
  <c r="AP302" i="12"/>
  <c r="AR302" i="12" s="1"/>
  <c r="AT302" i="12" s="1"/>
  <c r="AL302" i="12"/>
  <c r="AS302" i="12" s="1"/>
  <c r="AP301" i="12"/>
  <c r="AR301" i="12" s="1"/>
  <c r="AL301" i="12"/>
  <c r="AS301" i="12" s="1"/>
  <c r="AP300" i="12"/>
  <c r="AR300" i="12" s="1"/>
  <c r="AL300" i="12"/>
  <c r="AP299" i="12"/>
  <c r="AR299" i="12" s="1"/>
  <c r="AL299" i="12"/>
  <c r="AS299" i="12" s="1"/>
  <c r="AP298" i="12"/>
  <c r="AR298" i="12" s="1"/>
  <c r="AL298" i="12"/>
  <c r="AS298" i="12" s="1"/>
  <c r="AT298" i="12" s="1"/>
  <c r="AR297" i="12"/>
  <c r="AP297" i="12"/>
  <c r="AL297" i="12"/>
  <c r="AT296" i="12"/>
  <c r="AP296" i="12"/>
  <c r="AR296" i="12" s="1"/>
  <c r="AL296" i="12"/>
  <c r="AS296" i="12" s="1"/>
  <c r="AR295" i="12"/>
  <c r="AT295" i="12" s="1"/>
  <c r="AP295" i="12"/>
  <c r="AL295" i="12"/>
  <c r="AS295" i="12" s="1"/>
  <c r="AR294" i="12"/>
  <c r="AP294" i="12"/>
  <c r="AL294" i="12"/>
  <c r="AQ293" i="12"/>
  <c r="AP293" i="12"/>
  <c r="AR293" i="12" s="1"/>
  <c r="AL293" i="12"/>
  <c r="AS293" i="12" s="1"/>
  <c r="AQ292" i="12"/>
  <c r="AP292" i="12"/>
  <c r="AR292" i="12" s="1"/>
  <c r="AL292" i="12"/>
  <c r="AS292" i="12" s="1"/>
  <c r="AT292" i="12" s="1"/>
  <c r="AR291" i="12"/>
  <c r="AP291" i="12"/>
  <c r="AL291" i="12"/>
  <c r="AT290" i="12"/>
  <c r="AP290" i="12"/>
  <c r="AR290" i="12" s="1"/>
  <c r="AL290" i="12"/>
  <c r="AS290" i="12" s="1"/>
  <c r="AP289" i="12"/>
  <c r="AR289" i="12" s="1"/>
  <c r="AT289" i="12" s="1"/>
  <c r="AL289" i="12"/>
  <c r="AS289" i="12" s="1"/>
  <c r="AP288" i="12"/>
  <c r="AR288" i="12" s="1"/>
  <c r="AL288" i="12"/>
  <c r="AP287" i="12"/>
  <c r="AL287" i="12"/>
  <c r="AS287" i="12" s="1"/>
  <c r="AP286" i="12"/>
  <c r="AR286" i="12" s="1"/>
  <c r="AL286" i="12"/>
  <c r="AS286" i="12" s="1"/>
  <c r="AT286" i="12" s="1"/>
  <c r="AP285" i="12"/>
  <c r="AR285" i="12" s="1"/>
  <c r="AL285" i="12"/>
  <c r="AP284" i="12"/>
  <c r="AR284" i="12" s="1"/>
  <c r="AL284" i="12"/>
  <c r="AS284" i="12" s="1"/>
  <c r="AP283" i="12"/>
  <c r="AR283" i="12" s="1"/>
  <c r="AT283" i="12" s="1"/>
  <c r="AL283" i="12"/>
  <c r="AS283" i="12" s="1"/>
  <c r="AP282" i="12"/>
  <c r="AR282" i="12" s="1"/>
  <c r="AL282" i="12"/>
  <c r="AP281" i="12"/>
  <c r="AR281" i="12" s="1"/>
  <c r="AT281" i="12" s="1"/>
  <c r="AL281" i="12"/>
  <c r="AS281" i="12" s="1"/>
  <c r="AP280" i="12"/>
  <c r="AR280" i="12" s="1"/>
  <c r="AL280" i="12"/>
  <c r="AS280" i="12" s="1"/>
  <c r="AT280" i="12" s="1"/>
  <c r="AP279" i="12"/>
  <c r="AR279" i="12" s="1"/>
  <c r="AL279" i="12"/>
  <c r="AP278" i="12"/>
  <c r="AR278" i="12" s="1"/>
  <c r="AL278" i="12"/>
  <c r="AS278" i="12" s="1"/>
  <c r="AT278" i="12" s="1"/>
  <c r="AP277" i="12"/>
  <c r="AR277" i="12" s="1"/>
  <c r="AT277" i="12" s="1"/>
  <c r="AL277" i="12"/>
  <c r="AS277" i="12" s="1"/>
  <c r="AP276" i="12"/>
  <c r="AR276" i="12" s="1"/>
  <c r="AL276" i="12"/>
  <c r="AP275" i="12"/>
  <c r="AR275" i="12" s="1"/>
  <c r="AL275" i="12"/>
  <c r="AS275" i="12" s="1"/>
  <c r="AP274" i="12"/>
  <c r="AR274" i="12" s="1"/>
  <c r="AL274" i="12"/>
  <c r="AP273" i="12"/>
  <c r="AR273" i="12" s="1"/>
  <c r="AL273" i="12"/>
  <c r="AP272" i="12"/>
  <c r="AR272" i="12" s="1"/>
  <c r="AL272" i="12"/>
  <c r="AS272" i="12" s="1"/>
  <c r="AT272" i="12" s="1"/>
  <c r="AP271" i="12"/>
  <c r="AR271" i="12" s="1"/>
  <c r="AL271" i="12"/>
  <c r="AS271" i="12" s="1"/>
  <c r="AR270" i="12"/>
  <c r="AP270" i="12"/>
  <c r="AL270" i="12"/>
  <c r="AQ269" i="12"/>
  <c r="AP269" i="12"/>
  <c r="AR269" i="12" s="1"/>
  <c r="AL269" i="12"/>
  <c r="AS269" i="12" s="1"/>
  <c r="AP268" i="12"/>
  <c r="AR268" i="12" s="1"/>
  <c r="AL268" i="12"/>
  <c r="AS268" i="12" s="1"/>
  <c r="AP267" i="12"/>
  <c r="AR267" i="12" s="1"/>
  <c r="AL267" i="12"/>
  <c r="AP266" i="12"/>
  <c r="AR266" i="12" s="1"/>
  <c r="AL266" i="12"/>
  <c r="AS266" i="12" s="1"/>
  <c r="AP265" i="12"/>
  <c r="AR265" i="12" s="1"/>
  <c r="AL265" i="12"/>
  <c r="AS265" i="12" s="1"/>
  <c r="AR264" i="12"/>
  <c r="AP264" i="12"/>
  <c r="AL264" i="12"/>
  <c r="AR263" i="12"/>
  <c r="AP263" i="12"/>
  <c r="AL263" i="12"/>
  <c r="AP262" i="12"/>
  <c r="AR262" i="12" s="1"/>
  <c r="AL262" i="12"/>
  <c r="AS262" i="12" s="1"/>
  <c r="AP261" i="12"/>
  <c r="AL261" i="12"/>
  <c r="AS261" i="12" s="1"/>
  <c r="AP260" i="12"/>
  <c r="AR260" i="12" s="1"/>
  <c r="AL260" i="12"/>
  <c r="AP259" i="12"/>
  <c r="AR259" i="12" s="1"/>
  <c r="AL259" i="12"/>
  <c r="AP258" i="12"/>
  <c r="AR258" i="12" s="1"/>
  <c r="AT258" i="12" s="1"/>
  <c r="AL258" i="12"/>
  <c r="AS258" i="12" s="1"/>
  <c r="AP257" i="12"/>
  <c r="AL257" i="12"/>
  <c r="AS257" i="12" s="1"/>
  <c r="AP256" i="12"/>
  <c r="AR256" i="12" s="1"/>
  <c r="AT256" i="12" s="1"/>
  <c r="AL256" i="12"/>
  <c r="AS256" i="12" s="1"/>
  <c r="AP255" i="12"/>
  <c r="AR255" i="12" s="1"/>
  <c r="AL255" i="12"/>
  <c r="AP254" i="12"/>
  <c r="AR254" i="12" s="1"/>
  <c r="AL254" i="12"/>
  <c r="AS254" i="12" s="1"/>
  <c r="AP253" i="12"/>
  <c r="AR253" i="12" s="1"/>
  <c r="AL253" i="12"/>
  <c r="AP252" i="12"/>
  <c r="AR252" i="12" s="1"/>
  <c r="AL252" i="12"/>
  <c r="AP251" i="12"/>
  <c r="AL251" i="12"/>
  <c r="AS251" i="12" s="1"/>
  <c r="AQ250" i="12"/>
  <c r="AP250" i="12"/>
  <c r="AR250" i="12" s="1"/>
  <c r="AL250" i="12"/>
  <c r="AS250" i="12" s="1"/>
  <c r="AT250" i="12" s="1"/>
  <c r="AR249" i="12"/>
  <c r="AP249" i="12"/>
  <c r="AL249" i="12"/>
  <c r="AS249" i="12" s="1"/>
  <c r="AP248" i="12"/>
  <c r="AR248" i="12" s="1"/>
  <c r="AL248" i="12"/>
  <c r="AP247" i="12"/>
  <c r="AR247" i="12" s="1"/>
  <c r="AL247" i="12"/>
  <c r="AR246" i="12"/>
  <c r="AP246" i="12"/>
  <c r="AL246" i="12"/>
  <c r="AS246" i="12" s="1"/>
  <c r="AT246" i="12" s="1"/>
  <c r="AR245" i="12"/>
  <c r="AT245" i="12" s="1"/>
  <c r="AP245" i="12"/>
  <c r="AL245" i="12"/>
  <c r="AS245" i="12" s="1"/>
  <c r="AP244" i="12"/>
  <c r="AR244" i="12" s="1"/>
  <c r="AL244" i="12"/>
  <c r="AP243" i="12"/>
  <c r="AR243" i="12" s="1"/>
  <c r="AL243" i="12"/>
  <c r="AP242" i="12"/>
  <c r="AR242" i="12" s="1"/>
  <c r="AL242" i="12"/>
  <c r="AS242" i="12" s="1"/>
  <c r="AT242" i="12" s="1"/>
  <c r="AP241" i="12"/>
  <c r="AR241" i="12" s="1"/>
  <c r="AL241" i="12"/>
  <c r="AR240" i="12"/>
  <c r="AP240" i="12"/>
  <c r="AL240" i="12"/>
  <c r="AR239" i="12"/>
  <c r="AT239" i="12" s="1"/>
  <c r="AP239" i="12"/>
  <c r="AL239" i="12"/>
  <c r="AS239" i="12" s="1"/>
  <c r="AP238" i="12"/>
  <c r="AR238" i="12" s="1"/>
  <c r="AL238" i="12"/>
  <c r="AP237" i="12"/>
  <c r="AR237" i="12" s="1"/>
  <c r="AL237" i="12"/>
  <c r="AS237" i="12" s="1"/>
  <c r="AP236" i="12"/>
  <c r="AR236" i="12" s="1"/>
  <c r="AL236" i="12"/>
  <c r="AR235" i="12"/>
  <c r="AP235" i="12"/>
  <c r="AL235" i="12"/>
  <c r="AR234" i="12"/>
  <c r="AT234" i="12" s="1"/>
  <c r="AP234" i="12"/>
  <c r="AL234" i="12"/>
  <c r="AS234" i="12" s="1"/>
  <c r="AR233" i="12"/>
  <c r="AT233" i="12" s="1"/>
  <c r="AP233" i="12"/>
  <c r="AL233" i="12"/>
  <c r="AS233" i="12" s="1"/>
  <c r="AP232" i="12"/>
  <c r="AR232" i="12" s="1"/>
  <c r="AL232" i="12"/>
  <c r="AS232" i="12" s="1"/>
  <c r="AR231" i="12"/>
  <c r="AP231" i="12"/>
  <c r="AL231" i="12"/>
  <c r="AP230" i="12"/>
  <c r="AR230" i="12" s="1"/>
  <c r="AT230" i="12" s="1"/>
  <c r="AL230" i="12"/>
  <c r="AS230" i="12" s="1"/>
  <c r="AP229" i="12"/>
  <c r="AR229" i="12" s="1"/>
  <c r="AL229" i="12"/>
  <c r="AP228" i="12"/>
  <c r="AR228" i="12" s="1"/>
  <c r="AL228" i="12"/>
  <c r="AP227" i="12"/>
  <c r="AL227" i="12"/>
  <c r="AS227" i="12" s="1"/>
  <c r="AP226" i="12"/>
  <c r="AR226" i="12" s="1"/>
  <c r="AT226" i="12" s="1"/>
  <c r="AL226" i="12"/>
  <c r="AS226" i="12" s="1"/>
  <c r="AR225" i="12"/>
  <c r="AQ225" i="12"/>
  <c r="AP225" i="12"/>
  <c r="AL225" i="12"/>
  <c r="AS225" i="12" s="1"/>
  <c r="AP224" i="12"/>
  <c r="AR224" i="12" s="1"/>
  <c r="AL224" i="12"/>
  <c r="AP223" i="12"/>
  <c r="AR223" i="12" s="1"/>
  <c r="AL223" i="12"/>
  <c r="AP222" i="12"/>
  <c r="AR222" i="12" s="1"/>
  <c r="AT222" i="12" s="1"/>
  <c r="AL222" i="12"/>
  <c r="AS222" i="12" s="1"/>
  <c r="AR221" i="12"/>
  <c r="AT221" i="12" s="1"/>
  <c r="AQ221" i="12"/>
  <c r="AP221" i="12"/>
  <c r="AL221" i="12"/>
  <c r="AS221" i="12" s="1"/>
  <c r="AP220" i="12"/>
  <c r="AL220" i="12"/>
  <c r="AS220" i="12" s="1"/>
  <c r="AR219" i="12"/>
  <c r="AQ219" i="12"/>
  <c r="AP219" i="12"/>
  <c r="AL219" i="12"/>
  <c r="AS219" i="12" s="1"/>
  <c r="AP218" i="12"/>
  <c r="AR218" i="12" s="1"/>
  <c r="AL218" i="12"/>
  <c r="AP217" i="12"/>
  <c r="AR217" i="12" s="1"/>
  <c r="AL217" i="12"/>
  <c r="AP216" i="12"/>
  <c r="AR216" i="12" s="1"/>
  <c r="AL216" i="12"/>
  <c r="AS216" i="12" s="1"/>
  <c r="AP215" i="12"/>
  <c r="AR215" i="12" s="1"/>
  <c r="AL215" i="12"/>
  <c r="AQ215" i="12" s="1"/>
  <c r="AS214" i="12"/>
  <c r="AT214" i="12" s="1"/>
  <c r="AP214" i="12"/>
  <c r="AR214" i="12" s="1"/>
  <c r="AL214" i="12"/>
  <c r="AQ214" i="12" s="1"/>
  <c r="AP213" i="12"/>
  <c r="AR213" i="12" s="1"/>
  <c r="AT213" i="12" s="1"/>
  <c r="AL213" i="12"/>
  <c r="AS213" i="12" s="1"/>
  <c r="AP212" i="12"/>
  <c r="AR212" i="12" s="1"/>
  <c r="AL212" i="12"/>
  <c r="AQ212" i="12" s="1"/>
  <c r="AP211" i="12"/>
  <c r="AR211" i="12" s="1"/>
  <c r="AL211" i="12"/>
  <c r="AQ211" i="12" s="1"/>
  <c r="AS210" i="12"/>
  <c r="AT210" i="12" s="1"/>
  <c r="AQ210" i="12"/>
  <c r="AP210" i="12"/>
  <c r="AR210" i="12" s="1"/>
  <c r="AL210" i="12"/>
  <c r="AP209" i="12"/>
  <c r="AR209" i="12" s="1"/>
  <c r="AL209" i="12"/>
  <c r="AP208" i="12"/>
  <c r="AL208" i="12"/>
  <c r="AS208" i="12" s="1"/>
  <c r="AP207" i="12"/>
  <c r="AR207" i="12" s="1"/>
  <c r="AL207" i="12"/>
  <c r="AS207" i="12" s="1"/>
  <c r="AP206" i="12"/>
  <c r="AR206" i="12" s="1"/>
  <c r="AL206" i="12"/>
  <c r="AQ206" i="12" s="1"/>
  <c r="AP205" i="12"/>
  <c r="AR205" i="12" s="1"/>
  <c r="AL205" i="12"/>
  <c r="AS205" i="12" s="1"/>
  <c r="AT205" i="12" s="1"/>
  <c r="AP204" i="12"/>
  <c r="AL204" i="12"/>
  <c r="AS204" i="12" s="1"/>
  <c r="AP203" i="12"/>
  <c r="AR203" i="12" s="1"/>
  <c r="AL203" i="12"/>
  <c r="AS203" i="12" s="1"/>
  <c r="AT203" i="12" s="1"/>
  <c r="AP202" i="12"/>
  <c r="AR202" i="12" s="1"/>
  <c r="AL202" i="12"/>
  <c r="AP201" i="12"/>
  <c r="AL201" i="12"/>
  <c r="AS201" i="12" s="1"/>
  <c r="AS200" i="12"/>
  <c r="AT200" i="12" s="1"/>
  <c r="AP200" i="12"/>
  <c r="AR200" i="12" s="1"/>
  <c r="AL200" i="12"/>
  <c r="AS199" i="12"/>
  <c r="AT199" i="12" s="1"/>
  <c r="AP199" i="12"/>
  <c r="AR199" i="12" s="1"/>
  <c r="AL199" i="12"/>
  <c r="AQ199" i="12" s="1"/>
  <c r="AS198" i="12"/>
  <c r="AP198" i="12"/>
  <c r="AL198" i="12"/>
  <c r="AP197" i="12"/>
  <c r="AR197" i="12" s="1"/>
  <c r="AL197" i="12"/>
  <c r="AP196" i="12"/>
  <c r="AR196" i="12" s="1"/>
  <c r="AL196" i="12"/>
  <c r="AS196" i="12" s="1"/>
  <c r="AT196" i="12" s="1"/>
  <c r="AQ195" i="12"/>
  <c r="AP195" i="12"/>
  <c r="AR195" i="12" s="1"/>
  <c r="AL195" i="12"/>
  <c r="AS195" i="12" s="1"/>
  <c r="AT195" i="12" s="1"/>
  <c r="AP194" i="12"/>
  <c r="AR194" i="12" s="1"/>
  <c r="AL194" i="12"/>
  <c r="AP193" i="12"/>
  <c r="AR193" i="12" s="1"/>
  <c r="AL193" i="12"/>
  <c r="AS193" i="12" s="1"/>
  <c r="AT193" i="12" s="1"/>
  <c r="AP192" i="12"/>
  <c r="AR192" i="12" s="1"/>
  <c r="AL192" i="12"/>
  <c r="AS192" i="12" s="1"/>
  <c r="AP191" i="12"/>
  <c r="AR191" i="12" s="1"/>
  <c r="AL191" i="12"/>
  <c r="AS191" i="12" s="1"/>
  <c r="AP190" i="12"/>
  <c r="AR190" i="12" s="1"/>
  <c r="AL190" i="12"/>
  <c r="AQ190" i="12" s="1"/>
  <c r="AP189" i="12"/>
  <c r="AR189" i="12" s="1"/>
  <c r="AL189" i="12"/>
  <c r="AS189" i="12" s="1"/>
  <c r="AT189" i="12" s="1"/>
  <c r="AP188" i="12"/>
  <c r="AR188" i="12" s="1"/>
  <c r="AL188" i="12"/>
  <c r="AS188" i="12" s="1"/>
  <c r="AP187" i="12"/>
  <c r="AR187" i="12" s="1"/>
  <c r="AL187" i="12"/>
  <c r="AQ187" i="12" s="1"/>
  <c r="AS186" i="12"/>
  <c r="AP186" i="12"/>
  <c r="AR186" i="12" s="1"/>
  <c r="AL186" i="12"/>
  <c r="AS185" i="12"/>
  <c r="AP185" i="12"/>
  <c r="AR185" i="12" s="1"/>
  <c r="AL185" i="12"/>
  <c r="AP184" i="12"/>
  <c r="AR184" i="12" s="1"/>
  <c r="AL184" i="12"/>
  <c r="AP183" i="12"/>
  <c r="AR183" i="12" s="1"/>
  <c r="AL183" i="12"/>
  <c r="AS183" i="12" s="1"/>
  <c r="AT183" i="12" s="1"/>
  <c r="AS182" i="12"/>
  <c r="AT182" i="12" s="1"/>
  <c r="AP182" i="12"/>
  <c r="AR182" i="12" s="1"/>
  <c r="AL182" i="12"/>
  <c r="AQ182" i="12" s="1"/>
  <c r="AP181" i="12"/>
  <c r="AR181" i="12" s="1"/>
  <c r="AL181" i="12"/>
  <c r="AS180" i="12"/>
  <c r="AP180" i="12"/>
  <c r="AR180" i="12" s="1"/>
  <c r="AT180" i="12" s="1"/>
  <c r="AL180" i="12"/>
  <c r="AP179" i="12"/>
  <c r="AR179" i="12" s="1"/>
  <c r="AL179" i="12"/>
  <c r="AQ179" i="12" s="1"/>
  <c r="AP178" i="12"/>
  <c r="AR178" i="12" s="1"/>
  <c r="AL178" i="12"/>
  <c r="AP177" i="12"/>
  <c r="AR177" i="12" s="1"/>
  <c r="AL177" i="12"/>
  <c r="AS177" i="12" s="1"/>
  <c r="AP176" i="12"/>
  <c r="AR176" i="12" s="1"/>
  <c r="AL176" i="12"/>
  <c r="AS175" i="12"/>
  <c r="AP175" i="12"/>
  <c r="AR175" i="12" s="1"/>
  <c r="AL175" i="12"/>
  <c r="AP174" i="12"/>
  <c r="AR174" i="12" s="1"/>
  <c r="AL174" i="12"/>
  <c r="AQ174" i="12" s="1"/>
  <c r="AP173" i="12"/>
  <c r="AR173" i="12" s="1"/>
  <c r="AL173" i="12"/>
  <c r="AQ173" i="12" s="1"/>
  <c r="AQ172" i="12"/>
  <c r="AP172" i="12"/>
  <c r="AR172" i="12" s="1"/>
  <c r="AL172" i="12"/>
  <c r="AS172" i="12" s="1"/>
  <c r="AT172" i="12" s="1"/>
  <c r="AQ171" i="12"/>
  <c r="AP171" i="12"/>
  <c r="AR171" i="12" s="1"/>
  <c r="AL171" i="12"/>
  <c r="AS171" i="12" s="1"/>
  <c r="AT171" i="12" s="1"/>
  <c r="AP170" i="12"/>
  <c r="AR170" i="12" s="1"/>
  <c r="AL170" i="12"/>
  <c r="AP169" i="12"/>
  <c r="AL169" i="12"/>
  <c r="AS169" i="12" s="1"/>
  <c r="AS168" i="12"/>
  <c r="AP168" i="12"/>
  <c r="AL168" i="12"/>
  <c r="AS167" i="12"/>
  <c r="AP167" i="12"/>
  <c r="AR167" i="12" s="1"/>
  <c r="AL167" i="12"/>
  <c r="AS166" i="12"/>
  <c r="AP166" i="12"/>
  <c r="AR166" i="12" s="1"/>
  <c r="AL166" i="12"/>
  <c r="AP165" i="12"/>
  <c r="AL165" i="12"/>
  <c r="AS165" i="12" s="1"/>
  <c r="AP164" i="12"/>
  <c r="AR164" i="12" s="1"/>
  <c r="AL164" i="12"/>
  <c r="AS164" i="12" s="1"/>
  <c r="AT164" i="12" s="1"/>
  <c r="AP163" i="12"/>
  <c r="AR163" i="12" s="1"/>
  <c r="AL163" i="12"/>
  <c r="AQ162" i="12"/>
  <c r="AP162" i="12"/>
  <c r="AR162" i="12" s="1"/>
  <c r="AL162" i="12"/>
  <c r="AS162" i="12" s="1"/>
  <c r="AT162" i="12" s="1"/>
  <c r="AP161" i="12"/>
  <c r="AR161" i="12" s="1"/>
  <c r="AL161" i="12"/>
  <c r="AP160" i="12"/>
  <c r="AR160" i="12" s="1"/>
  <c r="AL160" i="12"/>
  <c r="AS160" i="12" s="1"/>
  <c r="AT160" i="12" s="1"/>
  <c r="AP159" i="12"/>
  <c r="AR159" i="12" s="1"/>
  <c r="AL159" i="12"/>
  <c r="AP158" i="12"/>
  <c r="AR158" i="12" s="1"/>
  <c r="AL158" i="12"/>
  <c r="AP157" i="12"/>
  <c r="AR157" i="12" s="1"/>
  <c r="AL157" i="12"/>
  <c r="AS157" i="12" s="1"/>
  <c r="AS156" i="12"/>
  <c r="AP156" i="12"/>
  <c r="AR156" i="12" s="1"/>
  <c r="AT156" i="12" s="1"/>
  <c r="AL156" i="12"/>
  <c r="AP155" i="12"/>
  <c r="AR155" i="12" s="1"/>
  <c r="AL155" i="12"/>
  <c r="AS155" i="12" s="1"/>
  <c r="AS154" i="12"/>
  <c r="AP154" i="12"/>
  <c r="AL154" i="12"/>
  <c r="AP153" i="12"/>
  <c r="AR153" i="12" s="1"/>
  <c r="AT153" i="12" s="1"/>
  <c r="AL153" i="12"/>
  <c r="AS153" i="12" s="1"/>
  <c r="AP152" i="12"/>
  <c r="AR152" i="12" s="1"/>
  <c r="AL152" i="12"/>
  <c r="AS152" i="12" s="1"/>
  <c r="AP151" i="12"/>
  <c r="AL151" i="12"/>
  <c r="AS151" i="12" s="1"/>
  <c r="AT150" i="12"/>
  <c r="AS150" i="12"/>
  <c r="AP150" i="12"/>
  <c r="AR150" i="12" s="1"/>
  <c r="AL150" i="12"/>
  <c r="AS149" i="12"/>
  <c r="AT149" i="12" s="1"/>
  <c r="AP149" i="12"/>
  <c r="AR149" i="12" s="1"/>
  <c r="AL149" i="12"/>
  <c r="AQ149" i="12" s="1"/>
  <c r="AP148" i="12"/>
  <c r="AR148" i="12" s="1"/>
  <c r="AL148" i="12"/>
  <c r="AP147" i="12"/>
  <c r="AR147" i="12" s="1"/>
  <c r="AL147" i="12"/>
  <c r="AS147" i="12" s="1"/>
  <c r="AT147" i="12" s="1"/>
  <c r="AP146" i="12"/>
  <c r="AR146" i="12" s="1"/>
  <c r="AL146" i="12"/>
  <c r="AP145" i="12"/>
  <c r="AR145" i="12" s="1"/>
  <c r="AL145" i="12"/>
  <c r="AP144" i="12"/>
  <c r="AR144" i="12" s="1"/>
  <c r="AL144" i="12"/>
  <c r="AS144" i="12" s="1"/>
  <c r="AP143" i="12"/>
  <c r="AR143" i="12" s="1"/>
  <c r="AL143" i="12"/>
  <c r="AS142" i="12"/>
  <c r="AP142" i="12"/>
  <c r="AR142" i="12" s="1"/>
  <c r="AL142" i="12"/>
  <c r="AP141" i="12"/>
  <c r="AR141" i="12" s="1"/>
  <c r="AT141" i="12" s="1"/>
  <c r="AL141" i="12"/>
  <c r="AS141" i="12" s="1"/>
  <c r="AP140" i="12"/>
  <c r="AR140" i="12" s="1"/>
  <c r="AL140" i="12"/>
  <c r="AQ140" i="12" s="1"/>
  <c r="AP139" i="12"/>
  <c r="AR139" i="12" s="1"/>
  <c r="AL139" i="12"/>
  <c r="AQ139" i="12" s="1"/>
  <c r="AP138" i="12"/>
  <c r="AL138" i="12"/>
  <c r="AS138" i="12" s="1"/>
  <c r="AP137" i="12"/>
  <c r="AR137" i="12" s="1"/>
  <c r="AL137" i="12"/>
  <c r="AP136" i="12"/>
  <c r="AR136" i="12" s="1"/>
  <c r="AL136" i="12"/>
  <c r="AP135" i="12"/>
  <c r="AR135" i="12" s="1"/>
  <c r="AL135" i="12"/>
  <c r="AP134" i="12"/>
  <c r="AR134" i="12" s="1"/>
  <c r="AL134" i="12"/>
  <c r="AQ133" i="12"/>
  <c r="AP133" i="12"/>
  <c r="AR133" i="12" s="1"/>
  <c r="AL133" i="12"/>
  <c r="AS133" i="12" s="1"/>
  <c r="AT133" i="12" s="1"/>
  <c r="AS132" i="12"/>
  <c r="AP132" i="12"/>
  <c r="AL132" i="12"/>
  <c r="AS131" i="12"/>
  <c r="AT131" i="12" s="1"/>
  <c r="AP131" i="12"/>
  <c r="AR131" i="12" s="1"/>
  <c r="AL131" i="12"/>
  <c r="AS130" i="12"/>
  <c r="AT130" i="12" s="1"/>
  <c r="AP130" i="12"/>
  <c r="AR130" i="12" s="1"/>
  <c r="AL130" i="12"/>
  <c r="AQ130" i="12" s="1"/>
  <c r="AP129" i="12"/>
  <c r="AL129" i="12"/>
  <c r="AS129" i="12" s="1"/>
  <c r="AS128" i="12"/>
  <c r="AP128" i="12"/>
  <c r="AR128" i="12" s="1"/>
  <c r="AL128" i="12"/>
  <c r="AS127" i="12"/>
  <c r="AP127" i="12"/>
  <c r="AR127" i="12" s="1"/>
  <c r="AL127" i="12"/>
  <c r="AP126" i="12"/>
  <c r="AR126" i="12" s="1"/>
  <c r="AL126" i="12"/>
  <c r="AQ126" i="12" s="1"/>
  <c r="AP125" i="12"/>
  <c r="AR125" i="12" s="1"/>
  <c r="AL125" i="12"/>
  <c r="AP124" i="12"/>
  <c r="AR124" i="12" s="1"/>
  <c r="AL124" i="12"/>
  <c r="AP123" i="12"/>
  <c r="AR123" i="12" s="1"/>
  <c r="AL123" i="12"/>
  <c r="AS123" i="12" s="1"/>
  <c r="AT123" i="12" s="1"/>
  <c r="AP122" i="12"/>
  <c r="AR122" i="12" s="1"/>
  <c r="AL122" i="12"/>
  <c r="AP121" i="12"/>
  <c r="AR121" i="12" s="1"/>
  <c r="AL121" i="12"/>
  <c r="AP120" i="12"/>
  <c r="AR120" i="12" s="1"/>
  <c r="AL120" i="12"/>
  <c r="AS120" i="12" s="1"/>
  <c r="AP119" i="12"/>
  <c r="AR119" i="12" s="1"/>
  <c r="AL119" i="12"/>
  <c r="AS119" i="12" s="1"/>
  <c r="AT119" i="12" s="1"/>
  <c r="AP118" i="12"/>
  <c r="AR118" i="12" s="1"/>
  <c r="AL118" i="12"/>
  <c r="AQ118" i="12" s="1"/>
  <c r="AP117" i="12"/>
  <c r="AR117" i="12" s="1"/>
  <c r="AL117" i="12"/>
  <c r="AS117" i="12" s="1"/>
  <c r="AT117" i="12" s="1"/>
  <c r="AP116" i="12"/>
  <c r="AR116" i="12" s="1"/>
  <c r="AL116" i="12"/>
  <c r="AS116" i="12" s="1"/>
  <c r="AT116" i="12" s="1"/>
  <c r="AP115" i="12"/>
  <c r="AR115" i="12" s="1"/>
  <c r="AL115" i="12"/>
  <c r="AQ115" i="12" s="1"/>
  <c r="AS114" i="12"/>
  <c r="AT114" i="12" s="1"/>
  <c r="AP114" i="12"/>
  <c r="AR114" i="12" s="1"/>
  <c r="AL114" i="12"/>
  <c r="AS113" i="12"/>
  <c r="AP113" i="12"/>
  <c r="AR113" i="12" s="1"/>
  <c r="AL113" i="12"/>
  <c r="AP112" i="12"/>
  <c r="AR112" i="12" s="1"/>
  <c r="AL112" i="12"/>
  <c r="AS112" i="12" s="1"/>
  <c r="AP111" i="12"/>
  <c r="AR111" i="12" s="1"/>
  <c r="AL111" i="12"/>
  <c r="AS111" i="12" s="1"/>
  <c r="AT111" i="12" s="1"/>
  <c r="AS110" i="12"/>
  <c r="AT110" i="12" s="1"/>
  <c r="AP110" i="12"/>
  <c r="AR110" i="12" s="1"/>
  <c r="AL110" i="12"/>
  <c r="AQ110" i="12" s="1"/>
  <c r="AQ109" i="12"/>
  <c r="AP109" i="12"/>
  <c r="AR109" i="12" s="1"/>
  <c r="AL109" i="12"/>
  <c r="AS109" i="12" s="1"/>
  <c r="AT109" i="12" s="1"/>
  <c r="AS108" i="12"/>
  <c r="AP108" i="12"/>
  <c r="AL108" i="12"/>
  <c r="AP107" i="12"/>
  <c r="AR107" i="12" s="1"/>
  <c r="AL107" i="12"/>
  <c r="AS106" i="12"/>
  <c r="AP106" i="12"/>
  <c r="AR106" i="12" s="1"/>
  <c r="AL106" i="12"/>
  <c r="AP105" i="12"/>
  <c r="AL105" i="12"/>
  <c r="AS105" i="12" s="1"/>
  <c r="AP104" i="12"/>
  <c r="AR104" i="12" s="1"/>
  <c r="AL104" i="12"/>
  <c r="AQ104" i="12" s="1"/>
  <c r="AS103" i="12"/>
  <c r="AT103" i="12" s="1"/>
  <c r="AP103" i="12"/>
  <c r="AR103" i="12" s="1"/>
  <c r="AL103" i="12"/>
  <c r="AQ103" i="12" s="1"/>
  <c r="AP102" i="12"/>
  <c r="AL102" i="12"/>
  <c r="AS102" i="12" s="1"/>
  <c r="AP101" i="12"/>
  <c r="AR101" i="12" s="1"/>
  <c r="AL101" i="12"/>
  <c r="AP100" i="12"/>
  <c r="AR100" i="12" s="1"/>
  <c r="AL100" i="12"/>
  <c r="AQ99" i="12"/>
  <c r="AP99" i="12"/>
  <c r="AR99" i="12" s="1"/>
  <c r="AT99" i="12" s="1"/>
  <c r="AL99" i="12"/>
  <c r="AS99" i="12" s="1"/>
  <c r="AP98" i="12"/>
  <c r="AR98" i="12" s="1"/>
  <c r="AL98" i="12"/>
  <c r="AP97" i="12"/>
  <c r="AR97" i="12" s="1"/>
  <c r="AL97" i="12"/>
  <c r="AP96" i="12"/>
  <c r="AL96" i="12"/>
  <c r="AS96" i="12" s="1"/>
  <c r="AP95" i="12"/>
  <c r="AR95" i="12" s="1"/>
  <c r="AL95" i="12"/>
  <c r="AS95" i="12" s="1"/>
  <c r="AP94" i="12"/>
  <c r="AR94" i="12" s="1"/>
  <c r="AL94" i="12"/>
  <c r="AQ94" i="12" s="1"/>
  <c r="AP93" i="12"/>
  <c r="AL93" i="12"/>
  <c r="AS93" i="12" s="1"/>
  <c r="AS92" i="12"/>
  <c r="AP92" i="12"/>
  <c r="AR92" i="12" s="1"/>
  <c r="AL92" i="12"/>
  <c r="AP91" i="12"/>
  <c r="AR91" i="12" s="1"/>
  <c r="AL91" i="12"/>
  <c r="AQ91" i="12" s="1"/>
  <c r="AP90" i="12"/>
  <c r="AR90" i="12" s="1"/>
  <c r="AL90" i="12"/>
  <c r="AS90" i="12" s="1"/>
  <c r="AR89" i="12"/>
  <c r="AP89" i="12"/>
  <c r="AL89" i="12"/>
  <c r="AS89" i="12" s="1"/>
  <c r="AT89" i="12" s="1"/>
  <c r="AR88" i="12"/>
  <c r="AP88" i="12"/>
  <c r="AL88" i="12"/>
  <c r="AS88" i="12" s="1"/>
  <c r="AP86" i="12"/>
  <c r="AR86" i="12" s="1"/>
  <c r="AL86" i="12"/>
  <c r="AP83" i="12"/>
  <c r="AL83" i="12"/>
  <c r="AS83" i="12" s="1"/>
  <c r="AR82" i="12"/>
  <c r="AP82" i="12"/>
  <c r="AL82" i="12"/>
  <c r="AP81" i="12"/>
  <c r="AR81" i="12" s="1"/>
  <c r="AL81" i="12"/>
  <c r="AP79" i="12"/>
  <c r="AR79" i="12" s="1"/>
  <c r="AT79" i="12" s="1"/>
  <c r="AL79" i="12"/>
  <c r="AS79" i="12" s="1"/>
  <c r="AR78" i="12"/>
  <c r="AQ78" i="12"/>
  <c r="AP78" i="12"/>
  <c r="AL78" i="12"/>
  <c r="AS78" i="12" s="1"/>
  <c r="AT78" i="12" s="1"/>
  <c r="AR76" i="12"/>
  <c r="AP76" i="12"/>
  <c r="AL76" i="12"/>
  <c r="AQ76" i="12" s="1"/>
  <c r="AR75" i="12"/>
  <c r="AP75" i="12"/>
  <c r="AL75" i="12"/>
  <c r="AQ75" i="12" s="1"/>
  <c r="AS74" i="12"/>
  <c r="AP74" i="12"/>
  <c r="AR74" i="12" s="1"/>
  <c r="AL74" i="12"/>
  <c r="AR73" i="12"/>
  <c r="AP73" i="12"/>
  <c r="AL73" i="12"/>
  <c r="AR72" i="12"/>
  <c r="AP72" i="12"/>
  <c r="AL72" i="12"/>
  <c r="AR71" i="12"/>
  <c r="AQ71" i="12"/>
  <c r="AP71" i="12"/>
  <c r="AL71" i="12"/>
  <c r="AS71" i="12" s="1"/>
  <c r="AR70" i="12"/>
  <c r="AP70" i="12"/>
  <c r="AL70" i="12"/>
  <c r="AQ70" i="12" s="1"/>
  <c r="AR69" i="12"/>
  <c r="AP69" i="12"/>
  <c r="AL69" i="12"/>
  <c r="AQ69" i="12" s="1"/>
  <c r="AS68" i="12"/>
  <c r="AP68" i="12"/>
  <c r="AR68" i="12" s="1"/>
  <c r="AL68" i="12"/>
  <c r="AR67" i="12"/>
  <c r="AP67" i="12"/>
  <c r="AL67" i="12"/>
  <c r="AR66" i="12"/>
  <c r="AP66" i="12"/>
  <c r="AL66" i="12"/>
  <c r="AR65" i="12"/>
  <c r="AQ65" i="12"/>
  <c r="AP65" i="12"/>
  <c r="AL65" i="12"/>
  <c r="AS65" i="12" s="1"/>
  <c r="AR64" i="12"/>
  <c r="AP64" i="12"/>
  <c r="AL64" i="12"/>
  <c r="AQ64" i="12" s="1"/>
  <c r="AR63" i="12"/>
  <c r="AP63" i="12"/>
  <c r="AL63" i="12"/>
  <c r="AS63" i="12" s="1"/>
  <c r="AS62" i="12"/>
  <c r="AT62" i="12" s="1"/>
  <c r="AQ62" i="12"/>
  <c r="AP62" i="12"/>
  <c r="AR62" i="12" s="1"/>
  <c r="AL62" i="12"/>
  <c r="AR60" i="12"/>
  <c r="AP60" i="12"/>
  <c r="AL60" i="12"/>
  <c r="AR59" i="12"/>
  <c r="AP59" i="12"/>
  <c r="AL59" i="12"/>
  <c r="AR58" i="12"/>
  <c r="AQ58" i="12"/>
  <c r="AP58" i="12"/>
  <c r="AL58" i="12"/>
  <c r="AS58" i="12" s="1"/>
  <c r="AT58" i="12" s="1"/>
  <c r="AR57" i="12"/>
  <c r="AP57" i="12"/>
  <c r="AL57" i="12"/>
  <c r="AQ57" i="12" s="1"/>
  <c r="AR56" i="12"/>
  <c r="AP56" i="12"/>
  <c r="AL56" i="12"/>
  <c r="AQ56" i="12" s="1"/>
  <c r="AS55" i="12"/>
  <c r="AP55" i="12"/>
  <c r="AR55" i="12" s="1"/>
  <c r="AL55" i="12"/>
  <c r="AR54" i="12"/>
  <c r="AP54" i="12"/>
  <c r="AL54" i="12"/>
  <c r="AR53" i="12"/>
  <c r="AP53" i="12"/>
  <c r="AL53" i="12"/>
  <c r="AR52" i="12"/>
  <c r="AQ52" i="12"/>
  <c r="AP52" i="12"/>
  <c r="AL52" i="12"/>
  <c r="AS52" i="12" s="1"/>
  <c r="AR51" i="12"/>
  <c r="AP51" i="12"/>
  <c r="AL51" i="12"/>
  <c r="AQ51" i="12" s="1"/>
  <c r="AL50" i="12"/>
  <c r="AS50" i="12" s="1"/>
  <c r="AP49" i="12"/>
  <c r="AR49" i="12" s="1"/>
  <c r="AL49" i="12"/>
  <c r="AQ49" i="12" s="1"/>
  <c r="AP48" i="12"/>
  <c r="AR48" i="12" s="1"/>
  <c r="AL48" i="12"/>
  <c r="AS47" i="12"/>
  <c r="AT47" i="12" s="1"/>
  <c r="AP47" i="12"/>
  <c r="AR47" i="12" s="1"/>
  <c r="AL47" i="12"/>
  <c r="AL46" i="12"/>
  <c r="AS46" i="12" s="1"/>
  <c r="AP45" i="12"/>
  <c r="AR45" i="12" s="1"/>
  <c r="AL45" i="12"/>
  <c r="AQ45" i="12" s="1"/>
  <c r="AP44" i="12"/>
  <c r="AR44" i="12" s="1"/>
  <c r="AL44" i="12"/>
  <c r="AS44" i="12" s="1"/>
  <c r="AS43" i="12"/>
  <c r="AR43" i="12"/>
  <c r="AP43" i="12"/>
  <c r="AL43" i="12"/>
  <c r="AR42" i="12"/>
  <c r="AP42" i="12"/>
  <c r="AL42" i="12"/>
  <c r="AS42" i="12" s="1"/>
  <c r="AT42" i="12" s="1"/>
  <c r="AS41" i="12"/>
  <c r="AP41" i="12"/>
  <c r="AR41" i="12" s="1"/>
  <c r="AL41" i="12"/>
  <c r="AP40" i="12"/>
  <c r="AR40" i="12" s="1"/>
  <c r="AL40" i="12"/>
  <c r="AL39" i="12"/>
  <c r="AS38" i="12"/>
  <c r="AP38" i="12"/>
  <c r="AR38" i="12" s="1"/>
  <c r="AL38" i="12"/>
  <c r="AP36" i="12"/>
  <c r="AR36" i="12" s="1"/>
  <c r="AL36" i="12"/>
  <c r="AS36" i="12" s="1"/>
  <c r="AS35" i="12"/>
  <c r="AP35" i="12"/>
  <c r="AR35" i="12" s="1"/>
  <c r="AL35" i="12"/>
  <c r="AP34" i="12"/>
  <c r="AR34" i="12" s="1"/>
  <c r="AL34" i="12"/>
  <c r="AS34" i="12" s="1"/>
  <c r="AS33" i="12"/>
  <c r="AP33" i="12"/>
  <c r="AR33" i="12" s="1"/>
  <c r="AL33" i="12"/>
  <c r="AP32" i="12"/>
  <c r="AR32" i="12" s="1"/>
  <c r="AL32" i="12"/>
  <c r="AS32" i="12" s="1"/>
  <c r="AS31" i="12"/>
  <c r="AP31" i="12"/>
  <c r="AR31" i="12" s="1"/>
  <c r="AL31" i="12"/>
  <c r="AP30" i="12"/>
  <c r="AR30" i="12" s="1"/>
  <c r="AL30" i="12"/>
  <c r="AS30" i="12" s="1"/>
  <c r="AS29" i="12"/>
  <c r="AP29" i="12"/>
  <c r="AR29" i="12" s="1"/>
  <c r="AL29" i="12"/>
  <c r="AP28" i="12"/>
  <c r="AR28" i="12" s="1"/>
  <c r="AL28" i="12"/>
  <c r="AS28" i="12" s="1"/>
  <c r="AS27" i="12"/>
  <c r="AP27" i="12"/>
  <c r="AR27" i="12" s="1"/>
  <c r="AL27" i="12"/>
  <c r="AP26" i="12"/>
  <c r="AR26" i="12" s="1"/>
  <c r="AL26" i="12"/>
  <c r="AS26" i="12" s="1"/>
  <c r="AS25" i="12"/>
  <c r="AP25" i="12"/>
  <c r="AR25" i="12" s="1"/>
  <c r="AL25" i="12"/>
  <c r="AP24" i="12"/>
  <c r="AR24" i="12" s="1"/>
  <c r="AL24" i="12"/>
  <c r="AS24" i="12" s="1"/>
  <c r="AS23" i="12"/>
  <c r="AP23" i="12"/>
  <c r="AL23" i="12"/>
  <c r="AP22" i="12"/>
  <c r="AR22" i="12" s="1"/>
  <c r="AL22" i="12"/>
  <c r="AS22" i="12" s="1"/>
  <c r="AS21" i="12"/>
  <c r="AP21" i="12"/>
  <c r="AR21" i="12" s="1"/>
  <c r="AL21" i="12"/>
  <c r="AP19" i="12"/>
  <c r="AR19" i="12" s="1"/>
  <c r="AL19" i="12"/>
  <c r="AS19" i="12" s="1"/>
  <c r="AS18" i="12"/>
  <c r="AP18" i="12"/>
  <c r="AR18" i="12" s="1"/>
  <c r="AL18" i="12"/>
  <c r="AP17" i="12"/>
  <c r="AR17" i="12" s="1"/>
  <c r="AL17" i="12"/>
  <c r="AS17" i="12" s="1"/>
  <c r="AS16" i="12"/>
  <c r="AP16" i="12"/>
  <c r="AR16" i="12" s="1"/>
  <c r="AL16" i="12"/>
  <c r="AP15" i="12"/>
  <c r="AR15" i="12" s="1"/>
  <c r="AL15" i="12"/>
  <c r="AS15" i="12" s="1"/>
  <c r="AS14" i="12"/>
  <c r="AP14" i="12"/>
  <c r="AR14" i="12" s="1"/>
  <c r="AL14" i="12"/>
  <c r="AP13" i="12"/>
  <c r="AL13" i="12"/>
  <c r="AS13" i="12" s="1"/>
  <c r="AS12" i="12"/>
  <c r="AP12" i="12"/>
  <c r="AR12" i="12" s="1"/>
  <c r="AL12" i="12"/>
  <c r="AP11" i="12"/>
  <c r="AR11" i="12" s="1"/>
  <c r="AL11" i="12"/>
  <c r="AS11" i="12" s="1"/>
  <c r="AS10" i="12"/>
  <c r="AP10" i="12"/>
  <c r="AR10" i="12" s="1"/>
  <c r="AL10" i="12"/>
  <c r="AP9" i="12"/>
  <c r="AR9" i="12" s="1"/>
  <c r="AL9" i="12"/>
  <c r="AS9" i="12" s="1"/>
  <c r="AS8" i="12"/>
  <c r="AP8" i="12"/>
  <c r="AR8" i="12" s="1"/>
  <c r="AL8" i="12"/>
  <c r="AP7" i="12"/>
  <c r="AR7" i="12" s="1"/>
  <c r="AL7" i="12"/>
  <c r="AS7" i="12" s="1"/>
  <c r="AS6" i="12"/>
  <c r="AP6" i="12"/>
  <c r="AL6" i="12"/>
  <c r="AP5" i="12"/>
  <c r="AR5" i="12" s="1"/>
  <c r="AL5" i="12"/>
  <c r="AS5" i="12" s="1"/>
  <c r="AS4" i="12"/>
  <c r="AP4" i="12"/>
  <c r="AR4" i="12" s="1"/>
  <c r="AL4" i="12"/>
  <c r="AP3" i="12"/>
  <c r="AR3" i="12" s="1"/>
  <c r="AL3" i="12"/>
  <c r="AS3" i="12" s="1"/>
  <c r="AS2" i="12"/>
  <c r="AP2" i="12"/>
  <c r="AR2" i="12" s="1"/>
  <c r="AL2" i="12"/>
  <c r="AS66" i="12" l="1"/>
  <c r="AT66" i="12" s="1"/>
  <c r="AQ66" i="12"/>
  <c r="AS81" i="12"/>
  <c r="AT81" i="12" s="1"/>
  <c r="AQ81" i="12"/>
  <c r="AQ83" i="12"/>
  <c r="AR83" i="12"/>
  <c r="AT83" i="12" s="1"/>
  <c r="AQ90" i="12"/>
  <c r="AT120" i="12"/>
  <c r="AR151" i="12"/>
  <c r="AT151" i="12" s="1"/>
  <c r="AQ151" i="12"/>
  <c r="AR154" i="12"/>
  <c r="AQ154" i="12"/>
  <c r="AR169" i="12"/>
  <c r="AQ169" i="12"/>
  <c r="AT186" i="12"/>
  <c r="AR251" i="12"/>
  <c r="AT251" i="12" s="1"/>
  <c r="AQ251" i="12"/>
  <c r="AR257" i="12"/>
  <c r="AT257" i="12" s="1"/>
  <c r="AQ257" i="12"/>
  <c r="AS53" i="12"/>
  <c r="AT53" i="12" s="1"/>
  <c r="AQ53" i="12"/>
  <c r="AT65" i="12"/>
  <c r="AQ68" i="12"/>
  <c r="AS72" i="12"/>
  <c r="AT72" i="12" s="1"/>
  <c r="AQ72" i="12"/>
  <c r="AS86" i="12"/>
  <c r="AT86" i="12" s="1"/>
  <c r="AQ86" i="12"/>
  <c r="AS115" i="12"/>
  <c r="AT115" i="12" s="1"/>
  <c r="AQ123" i="12"/>
  <c r="AS139" i="12"/>
  <c r="AT139" i="12" s="1"/>
  <c r="AS174" i="12"/>
  <c r="AT174" i="12" s="1"/>
  <c r="AS274" i="12"/>
  <c r="AT274" i="12" s="1"/>
  <c r="AQ274" i="12"/>
  <c r="AS159" i="12"/>
  <c r="AT159" i="12" s="1"/>
  <c r="AQ159" i="12"/>
  <c r="AS244" i="12"/>
  <c r="AQ244" i="12"/>
  <c r="AS263" i="12"/>
  <c r="AT263" i="12" s="1"/>
  <c r="AQ263" i="12"/>
  <c r="AQ67" i="12"/>
  <c r="AS67" i="12"/>
  <c r="AT67" i="12" s="1"/>
  <c r="AS97" i="12"/>
  <c r="AT97" i="12" s="1"/>
  <c r="AQ97" i="12"/>
  <c r="AR102" i="12"/>
  <c r="AT102" i="12" s="1"/>
  <c r="AQ102" i="12"/>
  <c r="AS118" i="12"/>
  <c r="AT118" i="12" s="1"/>
  <c r="AS126" i="12"/>
  <c r="AT126" i="12" s="1"/>
  <c r="AS135" i="12"/>
  <c r="AT135" i="12" s="1"/>
  <c r="AQ135" i="12"/>
  <c r="AQ163" i="12"/>
  <c r="AS163" i="12"/>
  <c r="AT163" i="12" s="1"/>
  <c r="AQ202" i="12"/>
  <c r="AS202" i="12"/>
  <c r="AT202" i="12" s="1"/>
  <c r="AR227" i="12"/>
  <c r="AT227" i="12" s="1"/>
  <c r="AQ227" i="12"/>
  <c r="AR261" i="12"/>
  <c r="AQ261" i="12"/>
  <c r="AT52" i="12"/>
  <c r="AQ55" i="12"/>
  <c r="AS59" i="12"/>
  <c r="AT59" i="12" s="1"/>
  <c r="AQ59" i="12"/>
  <c r="AT71" i="12"/>
  <c r="AQ74" i="12"/>
  <c r="AS100" i="12"/>
  <c r="AT100" i="12" s="1"/>
  <c r="AQ100" i="12"/>
  <c r="AT112" i="12"/>
  <c r="AT128" i="12"/>
  <c r="AR138" i="12"/>
  <c r="AT138" i="12" s="1"/>
  <c r="AQ138" i="12"/>
  <c r="AQ178" i="12"/>
  <c r="AS178" i="12"/>
  <c r="AT178" i="12" s="1"/>
  <c r="AS187" i="12"/>
  <c r="AT187" i="12" s="1"/>
  <c r="AR198" i="12"/>
  <c r="AT198" i="12" s="1"/>
  <c r="AQ198" i="12"/>
  <c r="AR208" i="12"/>
  <c r="AQ208" i="12"/>
  <c r="AS238" i="12"/>
  <c r="AQ238" i="12"/>
  <c r="AQ60" i="12"/>
  <c r="AS60" i="12"/>
  <c r="AT60" i="12" s="1"/>
  <c r="AT68" i="12"/>
  <c r="AQ42" i="12"/>
  <c r="AQ54" i="12"/>
  <c r="AS54" i="12"/>
  <c r="AT55" i="12"/>
  <c r="AQ73" i="12"/>
  <c r="AS73" i="12"/>
  <c r="AT74" i="12"/>
  <c r="AT92" i="12"/>
  <c r="AT95" i="12"/>
  <c r="AQ125" i="12"/>
  <c r="AS125" i="12"/>
  <c r="AT125" i="12" s="1"/>
  <c r="AS136" i="12"/>
  <c r="AT136" i="12" s="1"/>
  <c r="AQ136" i="12"/>
  <c r="AQ146" i="12"/>
  <c r="AS146" i="12"/>
  <c r="AT146" i="12" s="1"/>
  <c r="AS190" i="12"/>
  <c r="AT190" i="12" s="1"/>
  <c r="AR287" i="12"/>
  <c r="AT287" i="12" s="1"/>
  <c r="AQ287" i="12"/>
  <c r="AT63" i="12"/>
  <c r="AT88" i="12"/>
  <c r="AT106" i="12"/>
  <c r="AQ6" i="12"/>
  <c r="AQ23" i="12"/>
  <c r="AQ43" i="12"/>
  <c r="AT90" i="12"/>
  <c r="AQ107" i="12"/>
  <c r="AQ122" i="12"/>
  <c r="AQ143" i="12"/>
  <c r="AT169" i="12"/>
  <c r="AQ175" i="12"/>
  <c r="AT177" i="12"/>
  <c r="AQ185" i="12"/>
  <c r="AQ205" i="12"/>
  <c r="AT208" i="12"/>
  <c r="AS211" i="12"/>
  <c r="AT211" i="12" s="1"/>
  <c r="AQ233" i="12"/>
  <c r="AQ239" i="12"/>
  <c r="AQ245" i="12"/>
  <c r="AQ262" i="12"/>
  <c r="AT269" i="12"/>
  <c r="AT271" i="12"/>
  <c r="AQ275" i="12"/>
  <c r="AT284" i="12"/>
  <c r="AT293" i="12"/>
  <c r="AQ299" i="12"/>
  <c r="AT167" i="12"/>
  <c r="AT175" i="12"/>
  <c r="AT185" i="12"/>
  <c r="AT238" i="12"/>
  <c r="AT244" i="12"/>
  <c r="AQ13" i="12"/>
  <c r="AQ40" i="12"/>
  <c r="AQ48" i="12"/>
  <c r="AQ106" i="12"/>
  <c r="AQ113" i="12"/>
  <c r="AQ127" i="12"/>
  <c r="AQ142" i="12"/>
  <c r="AT144" i="12"/>
  <c r="AT154" i="12"/>
  <c r="AT157" i="12"/>
  <c r="AQ166" i="12"/>
  <c r="AQ170" i="12"/>
  <c r="AQ176" i="12"/>
  <c r="AT207" i="12"/>
  <c r="AQ209" i="12"/>
  <c r="AT232" i="12"/>
  <c r="AT265" i="12"/>
  <c r="AT268" i="12"/>
  <c r="AT113" i="12"/>
  <c r="AT127" i="12"/>
  <c r="AT142" i="12"/>
  <c r="AT166" i="12"/>
  <c r="AT192" i="12"/>
  <c r="AQ207" i="12"/>
  <c r="AT216" i="12"/>
  <c r="AT225" i="12"/>
  <c r="AQ226" i="12"/>
  <c r="AT249" i="12"/>
  <c r="AT254" i="12"/>
  <c r="AQ256" i="12"/>
  <c r="AT262" i="12"/>
  <c r="AT266" i="12"/>
  <c r="AT275" i="12"/>
  <c r="AQ281" i="12"/>
  <c r="AT299" i="12"/>
  <c r="AT301" i="12"/>
  <c r="AT4" i="12"/>
  <c r="AT8" i="12"/>
  <c r="AT12" i="12"/>
  <c r="AT16" i="12"/>
  <c r="AT21" i="12"/>
  <c r="AT27" i="12"/>
  <c r="AT31" i="12"/>
  <c r="AT33" i="12"/>
  <c r="AT3" i="12"/>
  <c r="AT5" i="12"/>
  <c r="AT7" i="12"/>
  <c r="AT9" i="12"/>
  <c r="AT11" i="12"/>
  <c r="AT15" i="12"/>
  <c r="AT17" i="12"/>
  <c r="AT19" i="12"/>
  <c r="AT22" i="12"/>
  <c r="AT24" i="12"/>
  <c r="AT26" i="12"/>
  <c r="AT28" i="12"/>
  <c r="AT30" i="12"/>
  <c r="AT32" i="12"/>
  <c r="AT34" i="12"/>
  <c r="AT36" i="12"/>
  <c r="AT29" i="12"/>
  <c r="AT2" i="12"/>
  <c r="AT10" i="12"/>
  <c r="AT18" i="12"/>
  <c r="AT25" i="12"/>
  <c r="AT35" i="12"/>
  <c r="AT14" i="12"/>
  <c r="AT38" i="12"/>
  <c r="AQ5" i="12"/>
  <c r="AQ9" i="12"/>
  <c r="AQ14" i="12"/>
  <c r="AQ16" i="12"/>
  <c r="AQ21" i="12"/>
  <c r="AQ26" i="12"/>
  <c r="AQ34" i="12"/>
  <c r="AS40" i="12"/>
  <c r="AT40" i="12" s="1"/>
  <c r="AQ44" i="12"/>
  <c r="AQ47" i="12"/>
  <c r="AS48" i="12"/>
  <c r="AT48" i="12" s="1"/>
  <c r="AS51" i="12"/>
  <c r="AT51" i="12" s="1"/>
  <c r="AS57" i="12"/>
  <c r="AT57" i="12" s="1"/>
  <c r="AS64" i="12"/>
  <c r="AT64" i="12" s="1"/>
  <c r="AS70" i="12"/>
  <c r="AT70" i="12" s="1"/>
  <c r="AS76" i="12"/>
  <c r="AT76" i="12" s="1"/>
  <c r="AQ134" i="12"/>
  <c r="AS134" i="12"/>
  <c r="AT134" i="12" s="1"/>
  <c r="AR220" i="12"/>
  <c r="AT220" i="12" s="1"/>
  <c r="AQ220" i="12"/>
  <c r="AT44" i="12"/>
  <c r="AQ3" i="12"/>
  <c r="AQ7" i="12"/>
  <c r="AQ12" i="12"/>
  <c r="AQ19" i="12"/>
  <c r="AQ29" i="12"/>
  <c r="AT41" i="12"/>
  <c r="AS49" i="12"/>
  <c r="AT49" i="12" s="1"/>
  <c r="AQ63" i="12"/>
  <c r="AS94" i="12"/>
  <c r="AT94" i="12" s="1"/>
  <c r="AS45" i="12"/>
  <c r="AT45" i="12" s="1"/>
  <c r="AS56" i="12"/>
  <c r="AT56" i="12" s="1"/>
  <c r="AS69" i="12"/>
  <c r="AT69" i="12" s="1"/>
  <c r="AS75" i="12"/>
  <c r="AT75" i="12" s="1"/>
  <c r="AS91" i="12"/>
  <c r="AT91" i="12" s="1"/>
  <c r="AR93" i="12"/>
  <c r="AT93" i="12" s="1"/>
  <c r="AQ93" i="12"/>
  <c r="AQ101" i="12"/>
  <c r="AS101" i="12"/>
  <c r="AT101" i="12" s="1"/>
  <c r="AS122" i="12"/>
  <c r="AT122" i="12" s="1"/>
  <c r="AR132" i="12"/>
  <c r="AT132" i="12" s="1"/>
  <c r="AQ132" i="12"/>
  <c r="AT155" i="12"/>
  <c r="AR168" i="12"/>
  <c r="AT168" i="12" s="1"/>
  <c r="AQ168" i="12"/>
  <c r="AT191" i="12"/>
  <c r="AR204" i="12"/>
  <c r="AT204" i="12" s="1"/>
  <c r="AQ204" i="12"/>
  <c r="AQ137" i="12"/>
  <c r="AS137" i="12"/>
  <c r="AT137" i="12" s="1"/>
  <c r="AS145" i="12"/>
  <c r="AT145" i="12" s="1"/>
  <c r="AQ145" i="12"/>
  <c r="AQ158" i="12"/>
  <c r="AS158" i="12"/>
  <c r="AT158" i="12" s="1"/>
  <c r="AS181" i="12"/>
  <c r="AT181" i="12" s="1"/>
  <c r="AQ181" i="12"/>
  <c r="AQ194" i="12"/>
  <c r="AS194" i="12"/>
  <c r="AT194" i="12" s="1"/>
  <c r="AS217" i="12"/>
  <c r="AT217" i="12" s="1"/>
  <c r="AQ217" i="12"/>
  <c r="AQ4" i="12"/>
  <c r="AQ10" i="12"/>
  <c r="AQ17" i="12"/>
  <c r="AQ24" i="12"/>
  <c r="AQ28" i="12"/>
  <c r="AQ31" i="12"/>
  <c r="AQ33" i="12"/>
  <c r="AQ36" i="12"/>
  <c r="AQ38" i="12"/>
  <c r="AQ41" i="12"/>
  <c r="AT54" i="12"/>
  <c r="AS82" i="12"/>
  <c r="AT82" i="12" s="1"/>
  <c r="AQ82" i="12"/>
  <c r="AS121" i="12"/>
  <c r="AT121" i="12" s="1"/>
  <c r="AQ121" i="12"/>
  <c r="AS148" i="12"/>
  <c r="AT148" i="12" s="1"/>
  <c r="AQ148" i="12"/>
  <c r="AQ2" i="12"/>
  <c r="AQ8" i="12"/>
  <c r="AQ11" i="12"/>
  <c r="AQ15" i="12"/>
  <c r="AQ18" i="12"/>
  <c r="AQ22" i="12"/>
  <c r="AQ25" i="12"/>
  <c r="AQ27" i="12"/>
  <c r="AQ30" i="12"/>
  <c r="AQ32" i="12"/>
  <c r="AQ35" i="12"/>
  <c r="AT43" i="12"/>
  <c r="AT73" i="12"/>
  <c r="AR105" i="12"/>
  <c r="AT105" i="12" s="1"/>
  <c r="AQ105" i="12"/>
  <c r="AQ161" i="12"/>
  <c r="AS161" i="12"/>
  <c r="AT161" i="12" s="1"/>
  <c r="AS184" i="12"/>
  <c r="AT184" i="12" s="1"/>
  <c r="AQ184" i="12"/>
  <c r="AQ197" i="12"/>
  <c r="AS197" i="12"/>
  <c r="AT197" i="12" s="1"/>
  <c r="AR6" i="12"/>
  <c r="AT6" i="12" s="1"/>
  <c r="AR13" i="12"/>
  <c r="AT13" i="12" s="1"/>
  <c r="AR23" i="12"/>
  <c r="AT23" i="12" s="1"/>
  <c r="AR96" i="12"/>
  <c r="AT96" i="12" s="1"/>
  <c r="AQ96" i="12"/>
  <c r="AQ98" i="12"/>
  <c r="AS98" i="12"/>
  <c r="AT98" i="12" s="1"/>
  <c r="AR129" i="12"/>
  <c r="AT129" i="12" s="1"/>
  <c r="AQ129" i="12"/>
  <c r="AT152" i="12"/>
  <c r="AT188" i="12"/>
  <c r="AQ88" i="12"/>
  <c r="AR108" i="12"/>
  <c r="AT108" i="12" s="1"/>
  <c r="AQ108" i="12"/>
  <c r="AQ112" i="12"/>
  <c r="AS124" i="12"/>
  <c r="AT124" i="12" s="1"/>
  <c r="AQ124" i="12"/>
  <c r="AR165" i="12"/>
  <c r="AT165" i="12" s="1"/>
  <c r="AQ165" i="12"/>
  <c r="AR201" i="12"/>
  <c r="AT201" i="12" s="1"/>
  <c r="AQ201" i="12"/>
  <c r="AS248" i="12"/>
  <c r="AT248" i="12" s="1"/>
  <c r="AQ248" i="12"/>
  <c r="AS255" i="12"/>
  <c r="AT255" i="12" s="1"/>
  <c r="AQ255" i="12"/>
  <c r="AL304" i="12"/>
  <c r="AQ79" i="12"/>
  <c r="AQ89" i="12"/>
  <c r="AQ92" i="12"/>
  <c r="AQ95" i="12"/>
  <c r="AQ128" i="12"/>
  <c r="AQ131" i="12"/>
  <c r="AQ164" i="12"/>
  <c r="AQ167" i="12"/>
  <c r="AQ200" i="12"/>
  <c r="AQ203" i="12"/>
  <c r="AT219" i="12"/>
  <c r="AQ232" i="12"/>
  <c r="AS236" i="12"/>
  <c r="AT236" i="12" s="1"/>
  <c r="AQ236" i="12"/>
  <c r="AS243" i="12"/>
  <c r="AT243" i="12" s="1"/>
  <c r="AQ243" i="12"/>
  <c r="AT261" i="12"/>
  <c r="AS264" i="12"/>
  <c r="AT264" i="12" s="1"/>
  <c r="AQ264" i="12"/>
  <c r="AS273" i="12"/>
  <c r="AT273" i="12" s="1"/>
  <c r="AQ273" i="12"/>
  <c r="AS282" i="12"/>
  <c r="AT282" i="12" s="1"/>
  <c r="AQ282" i="12"/>
  <c r="AS291" i="12"/>
  <c r="AT291" i="12" s="1"/>
  <c r="AQ291" i="12"/>
  <c r="AS300" i="12"/>
  <c r="AT300" i="12" s="1"/>
  <c r="AQ300" i="12"/>
  <c r="AS224" i="12"/>
  <c r="AT224" i="12" s="1"/>
  <c r="AQ224" i="12"/>
  <c r="AS231" i="12"/>
  <c r="AT231" i="12" s="1"/>
  <c r="AQ231" i="12"/>
  <c r="AS252" i="12"/>
  <c r="AT252" i="12" s="1"/>
  <c r="AQ252" i="12"/>
  <c r="AQ280" i="12"/>
  <c r="AQ298" i="12"/>
  <c r="AQ141" i="12"/>
  <c r="AQ144" i="12"/>
  <c r="AQ177" i="12"/>
  <c r="AQ180" i="12"/>
  <c r="AQ213" i="12"/>
  <c r="AQ216" i="12"/>
  <c r="AT237" i="12"/>
  <c r="AS240" i="12"/>
  <c r="AT240" i="12" s="1"/>
  <c r="AQ240" i="12"/>
  <c r="AS270" i="12"/>
  <c r="AT270" i="12" s="1"/>
  <c r="AQ270" i="12"/>
  <c r="AS279" i="12"/>
  <c r="AT279" i="12" s="1"/>
  <c r="AQ279" i="12"/>
  <c r="AS288" i="12"/>
  <c r="AT288" i="12" s="1"/>
  <c r="AQ288" i="12"/>
  <c r="AS297" i="12"/>
  <c r="AT297" i="12" s="1"/>
  <c r="AQ297" i="12"/>
  <c r="AQ111" i="12"/>
  <c r="AQ114" i="12"/>
  <c r="AQ147" i="12"/>
  <c r="AQ150" i="12"/>
  <c r="AQ157" i="12"/>
  <c r="AQ160" i="12"/>
  <c r="AS170" i="12"/>
  <c r="AT170" i="12" s="1"/>
  <c r="AS173" i="12"/>
  <c r="AT173" i="12" s="1"/>
  <c r="AQ183" i="12"/>
  <c r="AQ186" i="12"/>
  <c r="AQ193" i="12"/>
  <c r="AQ196" i="12"/>
  <c r="AS206" i="12"/>
  <c r="AT206" i="12" s="1"/>
  <c r="AS209" i="12"/>
  <c r="AT209" i="12" s="1"/>
  <c r="AS218" i="12"/>
  <c r="AT218" i="12" s="1"/>
  <c r="AQ218" i="12"/>
  <c r="AS228" i="12"/>
  <c r="AT228" i="12" s="1"/>
  <c r="AQ228" i="12"/>
  <c r="AQ249" i="12"/>
  <c r="AQ268" i="12"/>
  <c r="AQ286" i="12"/>
  <c r="AS104" i="12"/>
  <c r="AT104" i="12" s="1"/>
  <c r="AS107" i="12"/>
  <c r="AT107" i="12" s="1"/>
  <c r="AQ116" i="12"/>
  <c r="AQ117" i="12"/>
  <c r="AQ119" i="12"/>
  <c r="AQ120" i="12"/>
  <c r="AS140" i="12"/>
  <c r="AT140" i="12" s="1"/>
  <c r="AS143" i="12"/>
  <c r="AT143" i="12" s="1"/>
  <c r="AQ152" i="12"/>
  <c r="AQ153" i="12"/>
  <c r="AQ155" i="12"/>
  <c r="AQ156" i="12"/>
  <c r="AS176" i="12"/>
  <c r="AT176" i="12" s="1"/>
  <c r="AS179" i="12"/>
  <c r="AT179" i="12" s="1"/>
  <c r="AQ188" i="12"/>
  <c r="AQ189" i="12"/>
  <c r="AQ191" i="12"/>
  <c r="AQ192" i="12"/>
  <c r="AS212" i="12"/>
  <c r="AT212" i="12" s="1"/>
  <c r="AS215" i="12"/>
  <c r="AT215" i="12" s="1"/>
  <c r="AQ237" i="12"/>
  <c r="AS260" i="12"/>
  <c r="AT260" i="12" s="1"/>
  <c r="AQ260" i="12"/>
  <c r="AS267" i="12"/>
  <c r="AT267" i="12" s="1"/>
  <c r="AQ267" i="12"/>
  <c r="AS276" i="12"/>
  <c r="AT276" i="12" s="1"/>
  <c r="AQ276" i="12"/>
  <c r="AS285" i="12"/>
  <c r="AT285" i="12" s="1"/>
  <c r="AQ285" i="12"/>
  <c r="AS294" i="12"/>
  <c r="AT294" i="12" s="1"/>
  <c r="AQ294" i="12"/>
  <c r="AQ222" i="12"/>
  <c r="AS229" i="12"/>
  <c r="AT229" i="12" s="1"/>
  <c r="AQ229" i="12"/>
  <c r="AQ230" i="12"/>
  <c r="AQ234" i="12"/>
  <c r="AS241" i="12"/>
  <c r="AT241" i="12" s="1"/>
  <c r="AQ241" i="12"/>
  <c r="AQ242" i="12"/>
  <c r="AQ246" i="12"/>
  <c r="AS253" i="12"/>
  <c r="AT253" i="12" s="1"/>
  <c r="AQ253" i="12"/>
  <c r="AQ254" i="12"/>
  <c r="AQ258" i="12"/>
  <c r="AQ266" i="12"/>
  <c r="AQ272" i="12"/>
  <c r="AQ278" i="12"/>
  <c r="AQ284" i="12"/>
  <c r="AQ290" i="12"/>
  <c r="AQ296" i="12"/>
  <c r="AQ302" i="12"/>
  <c r="AS223" i="12"/>
  <c r="AT223" i="12" s="1"/>
  <c r="AQ223" i="12"/>
  <c r="AS235" i="12"/>
  <c r="AT235" i="12" s="1"/>
  <c r="AQ235" i="12"/>
  <c r="AS247" i="12"/>
  <c r="AT247" i="12" s="1"/>
  <c r="AQ247" i="12"/>
  <c r="AS259" i="12"/>
  <c r="AT259" i="12" s="1"/>
  <c r="AQ259" i="12"/>
  <c r="AQ265" i="12"/>
  <c r="AQ271" i="12"/>
  <c r="AQ277" i="12"/>
  <c r="AQ283" i="12"/>
  <c r="AQ289" i="12"/>
  <c r="AQ295" i="12"/>
  <c r="AQ301" i="12"/>
  <c r="D64" i="4"/>
  <c r="D63" i="4"/>
  <c r="D62" i="4"/>
  <c r="A58" i="4"/>
  <c r="E2" i="9"/>
  <c r="E2" i="3"/>
  <c r="E1" i="3"/>
  <c r="F41" i="3"/>
  <c r="D65" i="4" l="1"/>
  <c r="E1" i="4"/>
  <c r="A11" i="9"/>
  <c r="F58" i="4" l="1"/>
  <c r="E2" i="4"/>
  <c r="E1" i="9"/>
  <c r="F11" i="9"/>
  <c r="D4" i="8" l="1"/>
  <c r="C3" i="8"/>
  <c r="C4" i="8"/>
  <c r="A41" i="3"/>
  <c r="C2" i="8" s="1"/>
  <c r="E4" i="8"/>
  <c r="B4" i="8"/>
  <c r="C5" i="8" l="1"/>
  <c r="B3" i="8"/>
  <c r="B2" i="8"/>
  <c r="D2" i="8"/>
  <c r="E2" i="8"/>
  <c r="E3" i="8"/>
  <c r="E5" i="8" l="1"/>
  <c r="E10" i="8" s="1"/>
  <c r="E14" i="8" s="1"/>
  <c r="E16" i="8" s="1"/>
  <c r="B5" i="8"/>
  <c r="B10" i="8" s="1"/>
  <c r="D5" i="8" l="1"/>
  <c r="D3" i="8"/>
</calcChain>
</file>

<file path=xl/sharedStrings.xml><?xml version="1.0" encoding="utf-8"?>
<sst xmlns="http://schemas.openxmlformats.org/spreadsheetml/2006/main" count="8285" uniqueCount="2513">
  <si>
    <t>GPIN</t>
  </si>
  <si>
    <t>CITY</t>
  </si>
  <si>
    <t>ZIP</t>
  </si>
  <si>
    <t>MANASSAS</t>
  </si>
  <si>
    <t>7695-62-8723</t>
  </si>
  <si>
    <t>BRISTOW</t>
  </si>
  <si>
    <t>7597-85-1215</t>
  </si>
  <si>
    <t>7694-84-2446</t>
  </si>
  <si>
    <t>GAINESVILLE</t>
  </si>
  <si>
    <t>STREET NAME</t>
  </si>
  <si>
    <t>7497-41-7199</t>
  </si>
  <si>
    <t>7496-47-2405</t>
  </si>
  <si>
    <t>OWNER</t>
  </si>
  <si>
    <t>Land Use Codes:</t>
  </si>
  <si>
    <t>Vacant Land</t>
  </si>
  <si>
    <t>COPT DC 19 LLC</t>
  </si>
  <si>
    <t>7596-58-8732</t>
  </si>
  <si>
    <t>USE CODE</t>
  </si>
  <si>
    <t>7298-41-4524</t>
  </si>
  <si>
    <t>Technology Services</t>
  </si>
  <si>
    <t>7694-85-3066</t>
  </si>
  <si>
    <t>7496-07-8757</t>
  </si>
  <si>
    <t>7298-51-5907</t>
  </si>
  <si>
    <t>HAYMARKET</t>
  </si>
  <si>
    <t>7596-17-3979</t>
  </si>
  <si>
    <t>7694-87-3694</t>
  </si>
  <si>
    <t>7695-39-0644</t>
  </si>
  <si>
    <t>7694-87-2207</t>
  </si>
  <si>
    <t>7595-95-6147</t>
  </si>
  <si>
    <t>7697-47-3772</t>
  </si>
  <si>
    <t>NEIGHBOR-HOOD CODE</t>
  </si>
  <si>
    <t>POWERLOFT @ INNOVATION I LLC</t>
  </si>
  <si>
    <t>7595-96-0662</t>
  </si>
  <si>
    <t>7696-21-7764</t>
  </si>
  <si>
    <t>MANASSAS NCP LLC</t>
  </si>
  <si>
    <t>7695-48-1668</t>
  </si>
  <si>
    <t>7596-47-5780</t>
  </si>
  <si>
    <t>7597-42-2107</t>
  </si>
  <si>
    <t>7694-95-7303</t>
  </si>
  <si>
    <t>7597-62-3841</t>
  </si>
  <si>
    <t>7597-42-1456</t>
  </si>
  <si>
    <t>7597-72-1867</t>
  </si>
  <si>
    <t>7697-47-7005</t>
  </si>
  <si>
    <t xml:space="preserve">BRISTOW </t>
  </si>
  <si>
    <t>7696-40-1403</t>
  </si>
  <si>
    <t>7597-72-7289</t>
  </si>
  <si>
    <t>7496-89-6488</t>
  </si>
  <si>
    <t>SOUTH POINT PHASE II LLC</t>
  </si>
  <si>
    <t>7497-80-6210</t>
  </si>
  <si>
    <t>ST #</t>
  </si>
  <si>
    <t>SQ FT</t>
  </si>
  <si>
    <t>ROLLINS FORD RD</t>
  </si>
  <si>
    <t>UNIVERSITY BLVD</t>
  </si>
  <si>
    <t>HORNBAKER RD</t>
  </si>
  <si>
    <t>LINTON HALL RD</t>
  </si>
  <si>
    <t>HARRY J PARRISH BLVD</t>
  </si>
  <si>
    <t>TANNER WAY</t>
  </si>
  <si>
    <t>INNOVATION DR</t>
  </si>
  <si>
    <t>BETHLEHEM RD</t>
  </si>
  <si>
    <t>BRICKYARD WAY</t>
  </si>
  <si>
    <t>WELLINGTON RD</t>
  </si>
  <si>
    <t>HAYDEN RD</t>
  </si>
  <si>
    <t>BALLS FORD RD</t>
  </si>
  <si>
    <t>AIRMAN AVE</t>
  </si>
  <si>
    <t>GODWIN DR</t>
  </si>
  <si>
    <t>FREEDOM CENTER BLVD</t>
  </si>
  <si>
    <t>THOMASSON BARN RD</t>
  </si>
  <si>
    <t>INFANTRY RIDGE RD</t>
  </si>
  <si>
    <t>FREEDOM CENTER  BLVD</t>
  </si>
  <si>
    <t>HAYDEN  RD</t>
  </si>
  <si>
    <t>HORNBAKER  RD</t>
  </si>
  <si>
    <t>GODWIN  DR</t>
  </si>
  <si>
    <t>AIRMAN  AVE</t>
  </si>
  <si>
    <t>BREWERS SPRING   RD</t>
  </si>
  <si>
    <t>MASON KING   CT</t>
  </si>
  <si>
    <t>WELLINGTON  RD</t>
  </si>
  <si>
    <t>DOANE  DR</t>
  </si>
  <si>
    <t>MASON KING  CT</t>
  </si>
  <si>
    <t>INFANTRY RIDGE  RD</t>
  </si>
  <si>
    <t>BUCKEYE TIMBER DR</t>
  </si>
  <si>
    <t>PINEY BRANCH  LN</t>
  </si>
  <si>
    <t>ACRES</t>
  </si>
  <si>
    <t>07003 (Misc Industrial)</t>
  </si>
  <si>
    <t>http://pwc.publicaccessnow.com/AddressSearch.aspx</t>
  </si>
  <si>
    <t>CENTURY PARK DR</t>
  </si>
  <si>
    <t>04012 (Vicinity of Innovation)</t>
  </si>
  <si>
    <t>WOODBRIDGE</t>
  </si>
  <si>
    <t>04318 (Industrial)</t>
  </si>
  <si>
    <t>04015 (Gainesville)</t>
  </si>
  <si>
    <t>04319 (Data Centers)</t>
  </si>
  <si>
    <t>7497-61-8568</t>
  </si>
  <si>
    <r>
      <rPr>
        <b/>
        <sz val="11"/>
        <color rgb="FFC00000"/>
        <rFont val="Calibri"/>
        <family val="2"/>
        <scheme val="minor"/>
      </rPr>
      <t xml:space="preserve"># </t>
    </r>
    <r>
      <rPr>
        <sz val="11"/>
        <color theme="1"/>
        <rFont val="Calibri"/>
        <family val="2"/>
        <scheme val="minor"/>
      </rPr>
      <t xml:space="preserve">- </t>
    </r>
    <r>
      <rPr>
        <b/>
        <i/>
        <sz val="11"/>
        <rFont val="Calibri"/>
        <family val="2"/>
        <scheme val="minor"/>
      </rPr>
      <t>outside Data Center Opportunity Zone Overlay District</t>
    </r>
  </si>
  <si>
    <r>
      <t xml:space="preserve">UNIVERSITY BLVD </t>
    </r>
    <r>
      <rPr>
        <b/>
        <sz val="11"/>
        <color rgb="FFC00000"/>
        <rFont val="Calibri"/>
        <family val="2"/>
        <scheme val="minor"/>
      </rPr>
      <t>#</t>
    </r>
  </si>
  <si>
    <r>
      <t xml:space="preserve">JOHN MARSHALL HWY </t>
    </r>
    <r>
      <rPr>
        <b/>
        <sz val="11"/>
        <color rgb="FFC00000"/>
        <rFont val="Calibri"/>
        <family val="2"/>
        <scheme val="minor"/>
      </rPr>
      <t>#</t>
    </r>
  </si>
  <si>
    <r>
      <t>JOHN MARSHALL HWY</t>
    </r>
    <r>
      <rPr>
        <sz val="11"/>
        <color rgb="FFC00000"/>
        <rFont val="Calibri"/>
        <family val="2"/>
        <scheme val="minor"/>
      </rPr>
      <t xml:space="preserve"> #</t>
    </r>
  </si>
  <si>
    <r>
      <t xml:space="preserve">(includes some parcels </t>
    </r>
    <r>
      <rPr>
        <i/>
        <sz val="11"/>
        <rFont val="Calibri"/>
        <family val="2"/>
        <scheme val="minor"/>
      </rPr>
      <t>outside</t>
    </r>
    <r>
      <rPr>
        <sz val="11"/>
        <rFont val="Calibri"/>
        <family val="2"/>
        <scheme val="minor"/>
      </rPr>
      <t xml:space="preserve"> the overlay district </t>
    </r>
    <r>
      <rPr>
        <b/>
        <sz val="11"/>
        <color rgb="FFC00000"/>
        <rFont val="Calibri"/>
        <family val="2"/>
        <scheme val="minor"/>
      </rPr>
      <t>#</t>
    </r>
    <r>
      <rPr>
        <sz val="11"/>
        <rFont val="Calibri"/>
        <family val="2"/>
        <scheme val="minor"/>
      </rPr>
      <t>)</t>
    </r>
  </si>
  <si>
    <t>DUMFRIES RD</t>
  </si>
  <si>
    <t>04009 (Midcounty)</t>
  </si>
  <si>
    <t>7597-95-8953</t>
  </si>
  <si>
    <r>
      <rPr>
        <b/>
        <sz val="18"/>
        <color theme="1"/>
        <rFont val="Calibri"/>
        <family val="2"/>
        <scheme val="minor"/>
      </rPr>
      <t xml:space="preserve">Data Centers Under Development in Prince William County </t>
    </r>
    <r>
      <rPr>
        <b/>
        <sz val="14"/>
        <color theme="1"/>
        <rFont val="Calibri"/>
        <family val="2"/>
        <scheme val="minor"/>
      </rPr>
      <t xml:space="preserve"> - </t>
    </r>
    <r>
      <rPr>
        <i/>
        <sz val="11"/>
        <color theme="1"/>
        <rFont val="Calibri"/>
        <family val="2"/>
        <scheme val="minor"/>
      </rPr>
      <t>sorted by acreage</t>
    </r>
  </si>
  <si>
    <t>TBD</t>
  </si>
  <si>
    <t xml:space="preserve">Acreage under Development -  </t>
  </si>
  <si>
    <t>EXPECTED SQ FT</t>
  </si>
  <si>
    <t>Acreage</t>
  </si>
  <si>
    <t>Square Footage (actual or anticipated)</t>
  </si>
  <si>
    <t xml:space="preserve">Average =  </t>
  </si>
  <si>
    <t>7991-04-7237</t>
  </si>
  <si>
    <t>SUDLEY MANOR DR</t>
  </si>
  <si>
    <t>7496-79-1270</t>
  </si>
  <si>
    <t>GAINSFORD CT</t>
  </si>
  <si>
    <t>07009 (Houses in Commercial)</t>
  </si>
  <si>
    <t>SUDLEY  RD</t>
  </si>
  <si>
    <r>
      <rPr>
        <b/>
        <sz val="18"/>
        <color theme="1"/>
        <rFont val="Calibri"/>
        <family val="2"/>
        <scheme val="minor"/>
      </rPr>
      <t xml:space="preserve">Properties Outside the Overlay District in Planning Process </t>
    </r>
    <r>
      <rPr>
        <b/>
        <sz val="14"/>
        <color theme="1"/>
        <rFont val="Calibri"/>
        <family val="2"/>
        <scheme val="minor"/>
      </rPr>
      <t xml:space="preserve"> - </t>
    </r>
    <r>
      <rPr>
        <i/>
        <sz val="11"/>
        <color theme="1"/>
        <rFont val="Calibri"/>
        <family val="2"/>
        <scheme val="minor"/>
      </rPr>
      <t>sorted by acreage</t>
    </r>
  </si>
  <si>
    <t>7695-47-4075</t>
  </si>
  <si>
    <t>MCI COMMUNICATION SERVICES LLC VERIZON GLOBAL REAL ESTATE</t>
  </si>
  <si>
    <t>7695-50-2997</t>
  </si>
  <si>
    <t>7695-53-7717</t>
  </si>
  <si>
    <t>PWC BOARD OF COUNTY SUPERVISORS</t>
  </si>
  <si>
    <t>https://www.datacenterdynamics.com/en/news/data-center-granted-rezoning-and-special-use-permission-in-prince-william-county-virginia/</t>
  </si>
  <si>
    <t>https://www.princewilliamtimes.com/news/new-data-center-outside-haymarket-advances-despite-power-supply-concerns/article_6538b67c-83b8-11ec-8bd7-2b443c7ec026.html</t>
  </si>
  <si>
    <t>Acreage in Planning for Data Centers -</t>
  </si>
  <si>
    <t>https://www.datacenterdynamics.com/en/news/microsoft-to-build-new-data-center-in-manassas-virginia/</t>
  </si>
  <si>
    <r>
      <rPr>
        <b/>
        <i/>
        <sz val="14"/>
        <color rgb="FFC00000"/>
        <rFont val="Calibri"/>
        <family val="2"/>
        <scheme val="minor"/>
      </rPr>
      <t>*</t>
    </r>
    <r>
      <rPr>
        <b/>
        <i/>
        <sz val="14"/>
        <color theme="1"/>
        <rFont val="Calibri"/>
        <family val="2"/>
        <scheme val="minor"/>
      </rPr>
      <t xml:space="preserve"> - </t>
    </r>
    <r>
      <rPr>
        <b/>
        <i/>
        <sz val="14"/>
        <color rgb="FF0000CC"/>
        <rFont val="Calibri"/>
        <family val="2"/>
        <scheme val="minor"/>
      </rPr>
      <t>only includes square footage actually determined or approved</t>
    </r>
  </si>
  <si>
    <t>NOKESVILLE RD</t>
  </si>
  <si>
    <t>https://www.datacenterdynamics.com/en/news/amazon-buys-more-than-58-acres-in-gainesville-virginia-for-87m/</t>
  </si>
  <si>
    <t>PRP acquiring 35 acres in Manassas, plans three data centers - DCD (datacenterdynamics.com)</t>
  </si>
  <si>
    <t>STACK Infrastructure Adds 84 MW Data Center Campus in Manassas, Virginia - Dgtl Infra</t>
  </si>
  <si>
    <t>https://www.insidenova.com/headlines/developer-considering-distribution-or-data-center-off-balls-ford-road/article_8243f05a-f524-11ec-844c-8bcac8031c59.html</t>
  </si>
  <si>
    <t>7695-17-9607</t>
  </si>
  <si>
    <t>7695-26-4469</t>
  </si>
  <si>
    <t>7695-26-7645</t>
  </si>
  <si>
    <t>7695-36-1324</t>
  </si>
  <si>
    <t>https://www.datacenterhawk.com/providers/cloudhq</t>
  </si>
  <si>
    <t>7694-95-2326</t>
  </si>
  <si>
    <t>UNICORN HOTEL LLC, C/O DUPONT FABROS DEVELOPMENT, PCL D</t>
  </si>
  <si>
    <t>https://www.pwcva.gov/assets/2022-01/Frequently%20Asked%20Questions.1.20.22.pdf</t>
  </si>
  <si>
    <t>7596-61-9286</t>
  </si>
  <si>
    <t>Map #</t>
  </si>
  <si>
    <r>
      <t>COPT DC INNOVATION LLC ("</t>
    </r>
    <r>
      <rPr>
        <b/>
        <i/>
        <sz val="11"/>
        <color rgb="FF0000CC"/>
        <rFont val="Calibri"/>
        <family val="2"/>
        <scheme val="minor"/>
      </rPr>
      <t>Innovation Park Building</t>
    </r>
    <r>
      <rPr>
        <sz val="11"/>
        <color theme="1"/>
        <rFont val="Calibri"/>
        <family val="2"/>
        <scheme val="minor"/>
      </rPr>
      <t>")</t>
    </r>
  </si>
  <si>
    <t># Bldg</t>
  </si>
  <si>
    <t>https://dgtlinfra.com/patrinely-corscale-gainesville-crossing-data-center/</t>
  </si>
  <si>
    <t>LIINTON HALL RD</t>
  </si>
  <si>
    <t>Operating Data Center Square Feet -</t>
  </si>
  <si>
    <t xml:space="preserve">Operating Data Center Acreage - </t>
  </si>
  <si>
    <t xml:space="preserve">Square Feet Under Development -  </t>
  </si>
  <si>
    <t>Square Feet in Planning for Data Centers -</t>
  </si>
  <si>
    <t>7596-64-9424</t>
  </si>
  <si>
    <t>7596-65-1421</t>
  </si>
  <si>
    <t>7595-85-6929</t>
  </si>
  <si>
    <r>
      <t>CTP-I LLC (</t>
    </r>
    <r>
      <rPr>
        <b/>
        <i/>
        <sz val="11"/>
        <color rgb="FF0000CC"/>
        <rFont val="Calibri"/>
        <family val="2"/>
        <scheme val="minor"/>
      </rPr>
      <t>"Village Place at Gainesville Technology Park"</t>
    </r>
    <r>
      <rPr>
        <sz val="11"/>
        <color theme="1"/>
        <rFont val="Calibri"/>
        <family val="2"/>
        <scheme val="minor"/>
      </rPr>
      <t xml:space="preserve">)            </t>
    </r>
    <r>
      <rPr>
        <b/>
        <sz val="11"/>
        <color rgb="FFC00000"/>
        <rFont val="Calibri"/>
        <family val="2"/>
        <scheme val="minor"/>
      </rPr>
      <t>* 4 buildings *</t>
    </r>
  </si>
  <si>
    <t>https://www.datacenterdynamics.com/en/news/stack-acquires-60-acres-in-manassas-for-50-million-from-peterson-companies/</t>
  </si>
  <si>
    <t>Stack acquires 60 acres in Manassas for $50 million from Peterson Companies - DCD (datacenterdynamics.com)</t>
  </si>
  <si>
    <r>
      <rPr>
        <b/>
        <sz val="11"/>
        <color rgb="FFC00000"/>
        <rFont val="Calibri"/>
        <family val="2"/>
        <scheme val="minor"/>
      </rPr>
      <t>QTS</t>
    </r>
    <r>
      <rPr>
        <sz val="11"/>
        <color theme="1"/>
        <rFont val="Calibri"/>
        <family val="2"/>
        <scheme val="minor"/>
      </rPr>
      <t xml:space="preserve"> INVESTMENT PROPERTIES MANASSAS II LLC</t>
    </r>
  </si>
  <si>
    <t>PORPOISE VENTURES LLC (Digital Realty Trust)</t>
  </si>
  <si>
    <t>7597-42-1395</t>
  </si>
  <si>
    <t>7397-36-4811</t>
  </si>
  <si>
    <t>https://egcss.pwcgov.org/SelfService#/plan/094f0f27-45e6-4f3e-9c82-35f3c4bbec00?tab=attachments</t>
  </si>
  <si>
    <t>https://egcss.pwcgov.org/SelfService#/plan/0e5cba91-ae73-4eba-b295-9fde1523965b?tab=attachments</t>
  </si>
  <si>
    <t>7695-09-7902</t>
  </si>
  <si>
    <t>https://www.insidenova.com/headlines/more-bigger-data-centers-on-the-way/article_86755ee2-7469-11ed-8894-db8ff013904c.html</t>
  </si>
  <si>
    <t>https://egcss.pwcgov.org/SelfService#/plan/f322379d-0301-4028-9ba5-e23724a6cb51?tab=attachments</t>
  </si>
  <si>
    <t>https://egcss.pwcgov.org/SelfService#/plan/354103e8-94d2-4b21-951f-d2daa367973a?tab=attachments</t>
  </si>
  <si>
    <r>
      <rPr>
        <b/>
        <sz val="18"/>
        <color theme="1"/>
        <rFont val="Calibri"/>
        <family val="2"/>
        <scheme val="minor"/>
      </rPr>
      <t xml:space="preserve">Operating Data Centers in Prince William County </t>
    </r>
    <r>
      <rPr>
        <b/>
        <sz val="14"/>
        <color theme="1"/>
        <rFont val="Calibri"/>
        <family val="2"/>
        <scheme val="minor"/>
      </rPr>
      <t xml:space="preserve"> - </t>
    </r>
    <r>
      <rPr>
        <i/>
        <sz val="11"/>
        <color theme="1"/>
        <rFont val="Calibri"/>
        <family val="2"/>
        <scheme val="minor"/>
      </rPr>
      <t>sorted by acreage</t>
    </r>
  </si>
  <si>
    <r>
      <rPr>
        <b/>
        <sz val="11"/>
        <color rgb="FFC00000"/>
        <rFont val="Calibri"/>
        <family val="2"/>
        <scheme val="minor"/>
      </rPr>
      <t>AMAZON DATA SERVICES</t>
    </r>
    <r>
      <rPr>
        <sz val="11"/>
        <color theme="1"/>
        <rFont val="Calibri"/>
        <family val="2"/>
        <scheme val="minor"/>
      </rPr>
      <t xml:space="preserve"> INC, ATTN: PROPERTY TAX</t>
    </r>
  </si>
  <si>
    <r>
      <t>DC 11 DE LLC (</t>
    </r>
    <r>
      <rPr>
        <b/>
        <sz val="11"/>
        <color rgb="FFC00000"/>
        <rFont val="Calibri"/>
        <family val="2"/>
        <scheme val="minor"/>
      </rPr>
      <t>Amazon</t>
    </r>
    <r>
      <rPr>
        <sz val="11"/>
        <color theme="1"/>
        <rFont val="Calibri"/>
        <family val="2"/>
        <scheme val="minor"/>
      </rPr>
      <t>)</t>
    </r>
  </si>
  <si>
    <r>
      <t>MANASSAS TECHNOLOGY PARTNERS LLC, (</t>
    </r>
    <r>
      <rPr>
        <b/>
        <sz val="11"/>
        <color rgb="FFC00000"/>
        <rFont val="Calibri"/>
        <family val="2"/>
        <scheme val="minor"/>
      </rPr>
      <t>Amazon</t>
    </r>
    <r>
      <rPr>
        <sz val="11"/>
        <color theme="1"/>
        <rFont val="Calibri"/>
        <family val="2"/>
        <scheme val="minor"/>
      </rPr>
      <t>)</t>
    </r>
  </si>
  <si>
    <r>
      <t>GI TC 7510 MASON KING CT LLC (</t>
    </r>
    <r>
      <rPr>
        <b/>
        <sz val="11"/>
        <color rgb="FFC00000"/>
        <rFont val="Calibri"/>
        <family val="2"/>
        <scheme val="minor"/>
      </rPr>
      <t>Amazon</t>
    </r>
    <r>
      <rPr>
        <sz val="11"/>
        <color theme="1"/>
        <rFont val="Calibri"/>
        <family val="2"/>
        <scheme val="minor"/>
      </rPr>
      <t>)</t>
    </r>
  </si>
  <si>
    <r>
      <t>DC 12 14 DE LLC (</t>
    </r>
    <r>
      <rPr>
        <b/>
        <sz val="11"/>
        <color rgb="FFC00000"/>
        <rFont val="Calibri"/>
        <family val="2"/>
        <scheme val="minor"/>
      </rPr>
      <t>Amazon</t>
    </r>
    <r>
      <rPr>
        <sz val="11"/>
        <color theme="1"/>
        <rFont val="Calibri"/>
        <family val="2"/>
        <scheme val="minor"/>
      </rPr>
      <t>)</t>
    </r>
  </si>
  <si>
    <t>https://www.insidenova.com/headlines/proposed-amazon-data-center-near-manassas-mall-hits-snag/article_5855dc68-79fe-11ed-b353-a3132c5f5fd3.html</t>
  </si>
  <si>
    <t>Secondary reference</t>
  </si>
  <si>
    <t xml:space="preserve">1) Operating Data Centers </t>
  </si>
  <si>
    <t>Average Parcel Size (in acres)</t>
  </si>
  <si>
    <t># of Parcels</t>
  </si>
  <si>
    <t>Sub-totals</t>
  </si>
  <si>
    <t xml:space="preserve">Excess Data Center Capacity Projected </t>
  </si>
  <si>
    <r>
      <t xml:space="preserve">Percent by Which Data Center Development Will Exceed </t>
    </r>
    <r>
      <rPr>
        <b/>
        <i/>
        <u/>
        <sz val="16"/>
        <color theme="1"/>
        <rFont val="Calibri"/>
        <family val="2"/>
        <scheme val="minor"/>
      </rPr>
      <t>Highest</t>
    </r>
    <r>
      <rPr>
        <b/>
        <sz val="16"/>
        <color theme="1"/>
        <rFont val="Calibri"/>
        <family val="2"/>
        <scheme val="minor"/>
      </rPr>
      <t xml:space="preserve"> Projected Demand </t>
    </r>
  </si>
  <si>
    <r>
      <t xml:space="preserve">KH DATA CAPITAL DEVELOPMENT LAND LLC C/O </t>
    </r>
    <r>
      <rPr>
        <b/>
        <sz val="11"/>
        <color rgb="FF006600"/>
        <rFont val="Calibri"/>
        <family val="2"/>
        <scheme val="minor"/>
      </rPr>
      <t>IRON MOUNTAIN</t>
    </r>
    <r>
      <rPr>
        <sz val="11"/>
        <rFont val="Calibri"/>
        <family val="2"/>
        <scheme val="minor"/>
      </rPr>
      <t xml:space="preserve"> GLOBAL REAL ESTATE</t>
    </r>
  </si>
  <si>
    <r>
      <t xml:space="preserve">KH DATA CAPITAL BUILDING 4 LLC
C/O </t>
    </r>
    <r>
      <rPr>
        <b/>
        <sz val="11"/>
        <color rgb="FF006600"/>
        <rFont val="Calibri"/>
        <family val="2"/>
        <scheme val="minor"/>
      </rPr>
      <t>IRON MOUNTAIN</t>
    </r>
    <r>
      <rPr>
        <sz val="11"/>
        <rFont val="Calibri"/>
        <family val="2"/>
        <scheme val="minor"/>
      </rPr>
      <t xml:space="preserve"> GLOBAL REAL ESTATE</t>
    </r>
  </si>
  <si>
    <r>
      <t>PLAZA REALTY MANAGEMENT INC (</t>
    </r>
    <r>
      <rPr>
        <b/>
        <i/>
        <sz val="11"/>
        <color rgb="FF7030A0"/>
        <rFont val="Calibri"/>
        <family val="2"/>
        <scheme val="minor"/>
      </rPr>
      <t>"Potomac Technology Park"</t>
    </r>
    <r>
      <rPr>
        <sz val="11"/>
        <color theme="1"/>
        <rFont val="Calibri"/>
        <family val="2"/>
        <scheme val="minor"/>
      </rPr>
      <t xml:space="preserve">) - </t>
    </r>
    <r>
      <rPr>
        <i/>
        <sz val="11"/>
        <color rgb="FFC00000"/>
        <rFont val="Calibri"/>
        <family val="2"/>
        <scheme val="minor"/>
      </rPr>
      <t>adjacent to Prince William Forest Park (</t>
    </r>
    <r>
      <rPr>
        <b/>
        <i/>
        <sz val="11"/>
        <color rgb="FF0000CC"/>
        <rFont val="Calibri"/>
        <family val="2"/>
        <scheme val="minor"/>
      </rPr>
      <t>REZ2022-00015</t>
    </r>
    <r>
      <rPr>
        <i/>
        <sz val="11"/>
        <color rgb="FFC00000"/>
        <rFont val="Calibri"/>
        <family val="2"/>
        <scheme val="minor"/>
      </rPr>
      <t>)</t>
    </r>
  </si>
  <si>
    <r>
      <t>STANLEY MARTIN CO LLC (</t>
    </r>
    <r>
      <rPr>
        <b/>
        <i/>
        <sz val="11"/>
        <color rgb="FF7030A0"/>
        <rFont val="Calibri"/>
        <family val="2"/>
        <scheme val="minor"/>
      </rPr>
      <t>"</t>
    </r>
    <r>
      <rPr>
        <b/>
        <i/>
        <sz val="11"/>
        <color rgb="FF006600"/>
        <rFont val="Calibri"/>
        <family val="2"/>
        <scheme val="minor"/>
      </rPr>
      <t>Devlin Technology Park</t>
    </r>
    <r>
      <rPr>
        <sz val="11"/>
        <color theme="1"/>
        <rFont val="Calibri"/>
        <family val="2"/>
        <scheme val="minor"/>
      </rPr>
      <t xml:space="preserve">") - </t>
    </r>
    <r>
      <rPr>
        <b/>
        <sz val="11"/>
        <color rgb="FF0000CC"/>
        <rFont val="Calibri"/>
        <family val="2"/>
        <scheme val="minor"/>
      </rPr>
      <t>REZ2022-00022</t>
    </r>
  </si>
  <si>
    <r>
      <t>GBG LAND LLC ETAL T-C ("</t>
    </r>
    <r>
      <rPr>
        <b/>
        <sz val="11"/>
        <color theme="5"/>
        <rFont val="Calibri"/>
        <family val="2"/>
        <scheme val="minor"/>
      </rPr>
      <t>Bristow Campus</t>
    </r>
    <r>
      <rPr>
        <sz val="11"/>
        <color theme="1"/>
        <rFont val="Calibri"/>
        <family val="2"/>
        <scheme val="minor"/>
      </rPr>
      <t>") (</t>
    </r>
    <r>
      <rPr>
        <b/>
        <sz val="11"/>
        <color rgb="FF0000CC"/>
        <rFont val="Calibri"/>
        <family val="2"/>
        <scheme val="minor"/>
      </rPr>
      <t>REZ2022-00030</t>
    </r>
    <r>
      <rPr>
        <sz val="11"/>
        <color theme="1"/>
        <rFont val="Calibri"/>
        <family val="2"/>
        <scheme val="minor"/>
      </rPr>
      <t>)</t>
    </r>
  </si>
  <si>
    <t>https://www.bizjournals.com/washington/news/2021/07/02/microsoft-purchases-two-prince-william-land-tracts.html</t>
  </si>
  <si>
    <t>https://egcss.pwcgov.org/SelfService#/plan/dba835c0-d92e-4f81-aca7-df3546eddf60?tab=attachments</t>
  </si>
  <si>
    <t>https://egcss.pwcgov.org/SelfService#/plan/54197449-7161-4168-861a-d85676a180a3?tab=attachments</t>
  </si>
  <si>
    <r>
      <rPr>
        <b/>
        <sz val="11"/>
        <color rgb="FF0000CC"/>
        <rFont val="Calibri"/>
        <family val="2"/>
        <scheme val="minor"/>
      </rPr>
      <t>GARDNER PROPERTY</t>
    </r>
    <r>
      <rPr>
        <sz val="11"/>
        <color theme="1"/>
        <rFont val="Calibri"/>
        <family val="2"/>
        <scheme val="minor"/>
      </rPr>
      <t xml:space="preserve"> (REZ2023-00018)</t>
    </r>
  </si>
  <si>
    <t>MCGRAWS CORNER DR</t>
  </si>
  <si>
    <t>https://egcss.pwcgov.org/SelfService#/plan/005eaa9c-a822-4dad-b14e-35d804a4f532?tab=attachments</t>
  </si>
  <si>
    <r>
      <t>UNIVERSITY BLVD LLC (REZ2023-00001 - "</t>
    </r>
    <r>
      <rPr>
        <b/>
        <sz val="11"/>
        <color rgb="FF0000CC"/>
        <rFont val="Calibri"/>
        <family val="2"/>
        <scheme val="minor"/>
      </rPr>
      <t>Innovation on the Parkway</t>
    </r>
    <r>
      <rPr>
        <sz val="11"/>
        <color theme="1"/>
        <rFont val="Calibri"/>
        <family val="2"/>
        <scheme val="minor"/>
      </rPr>
      <t>")</t>
    </r>
  </si>
  <si>
    <t>https://egcss.pwcgov.org/SelfService#/plan/86345151-26d7-44dc-a5fb-3f6b143ddb8b?tab=attachments</t>
  </si>
  <si>
    <t>https://egcss.pwcgov.org/SelfService#/plan/762ff00f-fb40-4fc1-94f4-52322a87d37a?tab=attachments</t>
  </si>
  <si>
    <t>https://egcss.pwcgov.org/SelfService#/plan/1171050e-f186-4a52-a2d8-95d3f8336d08?tab=attachments</t>
  </si>
  <si>
    <r>
      <rPr>
        <b/>
        <sz val="11"/>
        <color rgb="FFC00000"/>
        <rFont val="Calibri"/>
        <family val="2"/>
        <scheme val="minor"/>
      </rPr>
      <t>QTS</t>
    </r>
    <r>
      <rPr>
        <sz val="11"/>
        <rFont val="Calibri"/>
        <family val="2"/>
        <scheme val="minor"/>
      </rPr>
      <t xml:space="preserve"> INVESTMENTS PROPERTIES MANASSAS LLC</t>
    </r>
  </si>
  <si>
    <t>https://www.datacenterhawk.com/colo/cloudhq/10100-harry-j-parish-boulevard/mcc2</t>
  </si>
  <si>
    <r>
      <t>BOURZOU VENTURES LLC (</t>
    </r>
    <r>
      <rPr>
        <b/>
        <sz val="11"/>
        <color rgb="FFC00000"/>
        <rFont val="Calibri"/>
        <family val="2"/>
        <scheme val="minor"/>
      </rPr>
      <t>Cloud HQ</t>
    </r>
    <r>
      <rPr>
        <sz val="11"/>
        <color theme="1"/>
        <rFont val="Calibri"/>
        <family val="2"/>
        <scheme val="minor"/>
      </rPr>
      <t>)</t>
    </r>
  </si>
  <si>
    <t>https://www.datacenterhawk.com/colo/cloudhq/10880-airman-avenue/mcc1</t>
  </si>
  <si>
    <t>https://www.princewilliamtimes.com/news/data-show-prince-william-county-is-on-track-to-overtake-loudoun-in-data-center-development/article_f31ed8a2-d1e9-11ec-91ee-7fcb31ed9e7a.html</t>
  </si>
  <si>
    <t>https://www.princewilliamtimes.com/news/tracking-the-spread-of-data-centers-in-prince-william-county/article_537fe3dc-9a92-5adf-a08f-0cc2cc9ba640.html</t>
  </si>
  <si>
    <r>
      <t xml:space="preserve">TOTAL Data Center Development in Prince William County  </t>
    </r>
    <r>
      <rPr>
        <b/>
        <i/>
        <sz val="12"/>
        <color rgb="FF000099"/>
        <rFont val="Calibri"/>
        <family val="2"/>
        <scheme val="minor"/>
      </rPr>
      <t>(does not include available acreage not currently planned)</t>
    </r>
  </si>
  <si>
    <t>https://eservice.pwcgov.org/planning/documents/DAPS/DAPS.pdf</t>
  </si>
  <si>
    <t>See the Prince William County Development Application Processing Schedule here:</t>
  </si>
  <si>
    <t>https://egcss.pwcgov.org/SelfService#/plan/f202a52f-d21d-48eb-ab3e-8577eaaaff93?tab=attachments</t>
  </si>
  <si>
    <r>
      <rPr>
        <b/>
        <sz val="11"/>
        <color theme="1"/>
        <rFont val="Calibri"/>
        <family val="2"/>
        <scheme val="minor"/>
      </rPr>
      <t xml:space="preserve">AMAZON </t>
    </r>
    <r>
      <rPr>
        <sz val="11"/>
        <color theme="1"/>
        <rFont val="Calibri"/>
        <family val="2"/>
        <scheme val="minor"/>
      </rPr>
      <t>DATA SERVICES INC (</t>
    </r>
    <r>
      <rPr>
        <b/>
        <sz val="11"/>
        <color theme="1"/>
        <rFont val="Calibri"/>
        <family val="2"/>
        <scheme val="minor"/>
      </rPr>
      <t>SUP2023-00006</t>
    </r>
    <r>
      <rPr>
        <sz val="11"/>
        <color theme="1"/>
        <rFont val="Calibri"/>
        <family val="2"/>
        <scheme val="minor"/>
      </rPr>
      <t>) ("</t>
    </r>
    <r>
      <rPr>
        <b/>
        <sz val="11"/>
        <color rgb="FF006600"/>
        <rFont val="Calibri"/>
        <family val="2"/>
        <scheme val="minor"/>
      </rPr>
      <t>Gainesville East</t>
    </r>
    <r>
      <rPr>
        <sz val="11"/>
        <color theme="1"/>
        <rFont val="Calibri"/>
        <family val="2"/>
        <scheme val="minor"/>
      </rPr>
      <t>")</t>
    </r>
  </si>
  <si>
    <r>
      <rPr>
        <b/>
        <sz val="11"/>
        <color theme="1"/>
        <rFont val="Calibri"/>
        <family val="2"/>
        <scheme val="minor"/>
      </rPr>
      <t>AMAZON</t>
    </r>
    <r>
      <rPr>
        <sz val="11"/>
        <color theme="1"/>
        <rFont val="Calibri"/>
        <family val="2"/>
        <scheme val="minor"/>
      </rPr>
      <t xml:space="preserve"> DATA SERVICES INC (</t>
    </r>
    <r>
      <rPr>
        <b/>
        <sz val="11"/>
        <rFont val="Calibri"/>
        <family val="2"/>
        <scheme val="minor"/>
      </rPr>
      <t>SUP2023-00005</t>
    </r>
    <r>
      <rPr>
        <sz val="11"/>
        <color theme="1"/>
        <rFont val="Calibri"/>
        <family val="2"/>
        <scheme val="minor"/>
      </rPr>
      <t>) ("</t>
    </r>
    <r>
      <rPr>
        <b/>
        <sz val="11"/>
        <color rgb="FF006600"/>
        <rFont val="Calibri"/>
        <family val="2"/>
        <scheme val="minor"/>
      </rPr>
      <t>Gainesville West</t>
    </r>
    <r>
      <rPr>
        <sz val="11"/>
        <color theme="1"/>
        <rFont val="Calibri"/>
        <family val="2"/>
        <scheme val="minor"/>
      </rPr>
      <t>")</t>
    </r>
  </si>
  <si>
    <r>
      <rPr>
        <b/>
        <sz val="11"/>
        <color theme="1"/>
        <rFont val="Calibri"/>
        <family val="2"/>
        <scheme val="minor"/>
      </rPr>
      <t>MICROSOFT</t>
    </r>
    <r>
      <rPr>
        <sz val="11"/>
        <color theme="1"/>
        <rFont val="Calibri"/>
        <family val="2"/>
        <scheme val="minor"/>
      </rPr>
      <t xml:space="preserve"> CORPORATION</t>
    </r>
  </si>
  <si>
    <t>https://egcss.pwcgov.org/SelfService#/search?m=1&amp;fm=1&amp;ps=10&amp;pn=1&amp;em=true&amp;st=mango%20farms</t>
  </si>
  <si>
    <t>HANSEN FARM RD</t>
  </si>
  <si>
    <r>
      <t xml:space="preserve">ALIGNED DATA CENTERS (BALLS FORD) PROPCO LLC </t>
    </r>
    <r>
      <rPr>
        <sz val="11"/>
        <rFont val="Calibri"/>
        <family val="2"/>
        <scheme val="minor"/>
      </rPr>
      <t>(</t>
    </r>
    <r>
      <rPr>
        <b/>
        <sz val="11"/>
        <rFont val="Calibri"/>
        <family val="2"/>
        <scheme val="minor"/>
      </rPr>
      <t>REZ2022-00023</t>
    </r>
    <r>
      <rPr>
        <sz val="11"/>
        <color theme="1"/>
        <rFont val="Calibri"/>
        <family val="2"/>
        <scheme val="minor"/>
      </rPr>
      <t>)</t>
    </r>
  </si>
  <si>
    <t>https://egcss.pwcgov.org/SelfService#/plan/5c7da087-98bf-4549-8e76-1e6eb1934083?tab=attachments</t>
  </si>
  <si>
    <r>
      <t>7991-34-8422</t>
    </r>
    <r>
      <rPr>
        <sz val="8"/>
        <color theme="1"/>
        <rFont val="Calibri"/>
        <family val="2"/>
        <scheme val="minor"/>
      </rPr>
      <t xml:space="preserve"> (multiple GPINs)</t>
    </r>
  </si>
  <si>
    <t>https://egcss.pwcgov.org/SelfService#/plan/3dd0c08d-d7fa-483c-8e0f-1913eb303cd0?tab=attachments</t>
  </si>
  <si>
    <t>https://egcss.pwcgov.org/SelfService#/plan/112446d3-3458-4c10-9081-42d87805d421?tab=attachments</t>
  </si>
  <si>
    <r>
      <t xml:space="preserve">7596-79-3589 </t>
    </r>
    <r>
      <rPr>
        <sz val="8"/>
        <color theme="1"/>
        <rFont val="Calibri"/>
        <family val="2"/>
        <scheme val="minor"/>
      </rPr>
      <t>(multiple GPINs)</t>
    </r>
  </si>
  <si>
    <r>
      <t>MICROSOFT CORPORATION ("</t>
    </r>
    <r>
      <rPr>
        <b/>
        <sz val="11"/>
        <color rgb="FFC00000"/>
        <rFont val="Calibri"/>
        <family val="2"/>
        <scheme val="minor"/>
      </rPr>
      <t>Westview 66</t>
    </r>
    <r>
      <rPr>
        <b/>
        <sz val="11"/>
        <color theme="1"/>
        <rFont val="Calibri"/>
        <family val="2"/>
        <scheme val="minor"/>
      </rPr>
      <t xml:space="preserve">") </t>
    </r>
    <r>
      <rPr>
        <b/>
        <sz val="11"/>
        <color rgb="FFC00000"/>
        <rFont val="Calibri"/>
        <family val="2"/>
        <scheme val="minor"/>
      </rPr>
      <t>* 2 buildings *</t>
    </r>
  </si>
  <si>
    <t>https://egcss.pwcgov.org/SelfService#/plan/55087cda-4790-4f98-be5d-2a054fe2c464?tab=attachments</t>
  </si>
  <si>
    <r>
      <t xml:space="preserve">7696-42-2354 </t>
    </r>
    <r>
      <rPr>
        <sz val="8"/>
        <color theme="1"/>
        <rFont val="Calibri"/>
        <family val="2"/>
        <scheme val="minor"/>
      </rPr>
      <t>(multiple GPINs)</t>
    </r>
  </si>
  <si>
    <r>
      <t>7696-30-4783</t>
    </r>
    <r>
      <rPr>
        <sz val="8"/>
        <color theme="1"/>
        <rFont val="Calibri"/>
        <family val="2"/>
        <scheme val="minor"/>
      </rPr>
      <t xml:space="preserve"> (multiple GPINs)</t>
    </r>
  </si>
  <si>
    <t>https://egcss.pwcgov.org/SelfService#/plan/19004ff1-7e88-4661-9d3f-ad33ecaa1da2</t>
  </si>
  <si>
    <r>
      <t>7497-45-3874</t>
    </r>
    <r>
      <rPr>
        <sz val="8"/>
        <color theme="1"/>
        <rFont val="Calibri"/>
        <family val="2"/>
        <scheme val="minor"/>
      </rPr>
      <t xml:space="preserve"> (multiple GPINs)</t>
    </r>
  </si>
  <si>
    <t>SKY LARK VIEW WAY</t>
  </si>
  <si>
    <t>7497-32-5305</t>
  </si>
  <si>
    <t>https://www.insidenova.com/headlines/prince-william-supervisors-approve-devlin-technology-park-data-center-near-bristow/article_1e50e6f4-8ea0-11ee-9c9c-af0b6e49d899.html</t>
  </si>
  <si>
    <t>https://www.datacenters.com/amazon-aws-5945-wellington</t>
  </si>
  <si>
    <t>https://www.datacenters.com/amazon-aws-iad11-manassas</t>
  </si>
  <si>
    <t>https://www.datacenters.com/amazon-aws-iad14-manassas</t>
  </si>
  <si>
    <t>https://www.datacenters.com/amazon-aws-iad7-manassas</t>
  </si>
  <si>
    <r>
      <t xml:space="preserve">DEVLIN RD </t>
    </r>
    <r>
      <rPr>
        <b/>
        <sz val="11"/>
        <color rgb="FFC00000"/>
        <rFont val="Calibri"/>
        <family val="2"/>
        <scheme val="minor"/>
      </rPr>
      <t>#</t>
    </r>
  </si>
  <si>
    <r>
      <t xml:space="preserve">7496-25-7319 </t>
    </r>
    <r>
      <rPr>
        <sz val="8"/>
        <color theme="1"/>
        <rFont val="Calibri"/>
        <family val="2"/>
        <scheme val="minor"/>
      </rPr>
      <t>(multiple GPINs)</t>
    </r>
  </si>
  <si>
    <r>
      <t>LHR GAINESVILLE LLC (</t>
    </r>
    <r>
      <rPr>
        <b/>
        <i/>
        <sz val="11"/>
        <color rgb="FF0000CC"/>
        <rFont val="Calibri"/>
        <family val="2"/>
        <scheme val="minor"/>
      </rPr>
      <t>"Hunter property"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rgb="FFC00000"/>
        <rFont val="Calibri"/>
        <family val="2"/>
        <scheme val="minor"/>
      </rPr>
      <t xml:space="preserve"> * 11 buildings * </t>
    </r>
    <r>
      <rPr>
        <b/>
        <sz val="11"/>
        <rFont val="Calibri"/>
        <family val="2"/>
        <scheme val="minor"/>
      </rPr>
      <t>Chuck Kuhn</t>
    </r>
  </si>
  <si>
    <r>
      <t xml:space="preserve">7595-63-4137 </t>
    </r>
    <r>
      <rPr>
        <sz val="8"/>
        <color theme="1"/>
        <rFont val="Calibri"/>
        <family val="2"/>
        <scheme val="minor"/>
      </rPr>
      <t>(multiple GPINs)</t>
    </r>
  </si>
  <si>
    <r>
      <t xml:space="preserve">7696-56-3095 </t>
    </r>
    <r>
      <rPr>
        <sz val="8"/>
        <color theme="1"/>
        <rFont val="Calibri"/>
        <family val="2"/>
        <scheme val="minor"/>
      </rPr>
      <t>(multiple GPINs)</t>
    </r>
  </si>
  <si>
    <r>
      <t xml:space="preserve">7397-24-9409 </t>
    </r>
    <r>
      <rPr>
        <sz val="8"/>
        <color theme="1"/>
        <rFont val="Calibri"/>
        <family val="2"/>
        <scheme val="minor"/>
      </rPr>
      <t>(multiple GPINs)</t>
    </r>
  </si>
  <si>
    <r>
      <t>CTP-II LLC  (</t>
    </r>
    <r>
      <rPr>
        <sz val="11"/>
        <color rgb="FF7030A0"/>
        <rFont val="Calibri"/>
        <family val="2"/>
        <scheme val="minor"/>
      </rPr>
      <t>"</t>
    </r>
    <r>
      <rPr>
        <b/>
        <i/>
        <sz val="11"/>
        <color rgb="FF7030A0"/>
        <rFont val="Calibri"/>
        <family val="2"/>
        <scheme val="minor"/>
      </rPr>
      <t>John Marshall Commons Tech Park"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rgb="FFC00000"/>
        <rFont val="Calibri"/>
        <family val="2"/>
        <scheme val="minor"/>
      </rPr>
      <t xml:space="preserve">* 2 buildings * </t>
    </r>
    <r>
      <rPr>
        <b/>
        <sz val="11"/>
        <color rgb="FF0000CC"/>
        <rFont val="Calibri"/>
        <family val="2"/>
        <scheme val="minor"/>
      </rPr>
      <t>REZ2021-00003</t>
    </r>
  </si>
  <si>
    <r>
      <t>7397-47-7731</t>
    </r>
    <r>
      <rPr>
        <sz val="8"/>
        <color theme="1"/>
        <rFont val="Calibri"/>
        <family val="2"/>
        <scheme val="minor"/>
      </rPr>
      <t xml:space="preserve"> (multiple GPINs)</t>
    </r>
  </si>
  <si>
    <t>https://egcss.pwcgov.org/SelfService#/plan/b1f32b80-ca28-4699-a1af-027c2bd85f94?tab=attachments</t>
  </si>
  <si>
    <r>
      <t xml:space="preserve">7397-65-0198 </t>
    </r>
    <r>
      <rPr>
        <sz val="8"/>
        <color theme="1"/>
        <rFont val="Calibri"/>
        <family val="2"/>
        <scheme val="minor"/>
      </rPr>
      <t>(multiple GPINs)</t>
    </r>
  </si>
  <si>
    <t>https://www.princewilliamtimes.com/news/gainesvilles-hillwood-camping-park-slated-for-data-centers/article_b45bc0be-fafe-11ed-8e28-fb89abf75a42.html</t>
  </si>
  <si>
    <t>https://pwc.publicaccessnow.com/PropertyDetail.aspx?mpropertynumber=014988&amp;mtab=property&amp;p=014988</t>
  </si>
  <si>
    <t>Main Parcel Info</t>
  </si>
  <si>
    <t>https://pwc.publicaccessnow.com/PropertyDetail.aspx?mpropertynumber=078744&amp;mtab=property&amp;p=078744</t>
  </si>
  <si>
    <t>https://pwc.publicaccessnow.com/PropertyDetail.aspx?mpropertynumber=094465&amp;mtab=property&amp;p=094465</t>
  </si>
  <si>
    <t>EQUINIX LLC</t>
  </si>
  <si>
    <t>https://pwc.publicaccessnow.com/PropertyDetail.aspx?mpropertynumber=096967&amp;mtab=property&amp;p=096967</t>
  </si>
  <si>
    <t>https://pwc.publicaccessnow.com/PropertyDetail.aspx?mpropertynumber=201953&amp;mtab=property&amp;p=201953</t>
  </si>
  <si>
    <t>https://pwc.publicaccessnow.com/PropertyDetail.aspx?mpropertynumber=204354&amp;mtab=property&amp;p=204354</t>
  </si>
  <si>
    <t>https://pwc.publicaccessnow.com/PropertyDetail.aspx?mpropertynumber=228118&amp;mtab=property&amp;p=228118</t>
  </si>
  <si>
    <t>https://pwc.publicaccessnow.com/PropertyDetail.aspx?mpropertynumber=228119&amp;mtab=property&amp;p=228119</t>
  </si>
  <si>
    <t>https://pwc.publicaccessnow.com/PropertyDetail.aspx?mpropertynumber=248042&amp;mtab=property&amp;p=248042</t>
  </si>
  <si>
    <t>QTS MANASSAS DC-5 LLC</t>
  </si>
  <si>
    <t>https://pwc.publicaccessnow.com/PropertyDetail.aspx?mpropertynumber=248323&amp;mtab=property&amp;p=248323</t>
  </si>
  <si>
    <t>https://pwc.publicaccessnow.com/PropertyDetail.aspx?mpropertynumber=254673&amp;mtab=property&amp;p=254673</t>
  </si>
  <si>
    <t>https://pwc.publicaccessnow.com/PropertyDetail.aspx?mpropertynumber=255831&amp;mtab=property&amp;p=255831</t>
  </si>
  <si>
    <t>https://pwc.publicaccessnow.com/PropertyDetail.aspx?mpropertynumber=257269&amp;mtab=property&amp;p=257269</t>
  </si>
  <si>
    <t>https://pwc.publicaccessnow.com/PropertyDetail.aspx?mpropertynumber=257270&amp;mtab=property&amp;p=257270</t>
  </si>
  <si>
    <t>https://pwc.publicaccessnow.com/PropertyDetail.aspx?mpropertynumber=214426&amp;mtab=property&amp;p=214426</t>
  </si>
  <si>
    <t>https://pwc.publicaccessnow.com/PropertyDetail.aspx?mpropertynumber=257650&amp;mtab=property&amp;p=257650</t>
  </si>
  <si>
    <t>https://pwc.publicaccessnow.com/PropertyDetail.aspx?mpropertynumber=261328&amp;mtab=property&amp;p=261328</t>
  </si>
  <si>
    <t>https://pwc.publicaccessnow.com/PropertyDetail.aspx?mpropertynumber=263058&amp;mtab=property&amp;p=263058</t>
  </si>
  <si>
    <t>https://pwc.publicaccessnow.com/PropertyDetail.aspx?mpropertynumber=263807&amp;mtab=property&amp;p=263807</t>
  </si>
  <si>
    <t>https://pwc.publicaccessnow.com/PropertyDetail.aspx?mpropertynumber=264071&amp;mtab=property&amp;p=264071</t>
  </si>
  <si>
    <t>https://pwc.publicaccessnow.com/PropertyDetail.aspx?mpropertynumber=265449&amp;mtab=property&amp;p=265449</t>
  </si>
  <si>
    <t>https://pwc.publicaccessnow.com/PropertyDetail.aspx?mpropertynumber=025267&amp;mtab=property&amp;p=025267</t>
  </si>
  <si>
    <t>https://pwc.publicaccessnow.com/PropertyDetail.aspx?mpropertynumber=083773&amp;mtab=property&amp;p=083773</t>
  </si>
  <si>
    <t>https://pwc.publicaccessnow.com/PropertyDetail.aspx?mpropertynumber=091439&amp;mtab=property&amp;p=091439</t>
  </si>
  <si>
    <t>https://pwc.publicaccessnow.com/PropertyDetail.aspx?mpropertynumber=211089&amp;mtab=property&amp;p=211089</t>
  </si>
  <si>
    <t>https://pwc.publicaccessnow.com/PropertyDetail.aspx?mpropertynumber=225337&amp;mtab=property&amp;p=225337</t>
  </si>
  <si>
    <t>https://pwc.publicaccessnow.com/PropertyDetail.aspx?mpropertynumber=228234&amp;mtab=property&amp;p=228234</t>
  </si>
  <si>
    <t>Other Info</t>
  </si>
  <si>
    <r>
      <rPr>
        <b/>
        <sz val="11"/>
        <color rgb="FFC00000"/>
        <rFont val="Calibri"/>
        <family val="2"/>
        <scheme val="minor"/>
      </rPr>
      <t>AMAZON</t>
    </r>
    <r>
      <rPr>
        <sz val="11"/>
        <color theme="1"/>
        <rFont val="Calibri"/>
        <family val="2"/>
        <scheme val="minor"/>
      </rPr>
      <t xml:space="preserve"> DATA SERVICES INC</t>
    </r>
  </si>
  <si>
    <r>
      <t>Maximum Projected Data Center Demand in the Next 20 Years (</t>
    </r>
    <r>
      <rPr>
        <b/>
        <i/>
        <sz val="16"/>
        <color rgb="FF000099"/>
        <rFont val="Calibri"/>
        <family val="2"/>
        <scheme val="minor"/>
      </rPr>
      <t>per Camoin Study</t>
    </r>
    <r>
      <rPr>
        <b/>
        <sz val="16"/>
        <color theme="1"/>
        <rFont val="Calibri"/>
        <family val="2"/>
        <scheme val="minor"/>
      </rPr>
      <t>)</t>
    </r>
  </si>
  <si>
    <t>https://www.datacenterdynamics.com/en/news/amazon-acquires-140-acres-of-land-in-manassas-virginia/</t>
  </si>
  <si>
    <t>7497-46-2858</t>
  </si>
  <si>
    <t>https://pwc.publicaccessnow.com/PropertyDetail.aspx?mpropertynumber=026368&amp;mtab=property&amp;p=026368</t>
  </si>
  <si>
    <t>https://pwc.publicaccessnow.com/PropertyDetail.aspx?mpropertynumber=265452&amp;mtab=property&amp;p=265452</t>
  </si>
  <si>
    <r>
      <t xml:space="preserve">JOHN MARSHALL HWY </t>
    </r>
    <r>
      <rPr>
        <b/>
        <sz val="11"/>
        <color rgb="FFC00000"/>
        <rFont val="Calibri"/>
        <family val="2"/>
        <scheme val="minor"/>
      </rPr>
      <t xml:space="preserve"># </t>
    </r>
  </si>
  <si>
    <r>
      <t xml:space="preserve">7596-27-0053 </t>
    </r>
    <r>
      <rPr>
        <sz val="8"/>
        <color theme="1"/>
        <rFont val="Calibri"/>
        <family val="2"/>
        <scheme val="minor"/>
      </rPr>
      <t>(multiple GPINs)</t>
    </r>
  </si>
  <si>
    <t>Status</t>
  </si>
  <si>
    <t>A</t>
  </si>
  <si>
    <t>U</t>
  </si>
  <si>
    <t>P</t>
  </si>
  <si>
    <r>
      <t xml:space="preserve">(includes some parcels </t>
    </r>
    <r>
      <rPr>
        <i/>
        <sz val="11"/>
        <rFont val="Calibri"/>
        <family val="2"/>
        <scheme val="minor"/>
      </rPr>
      <t>outside</t>
    </r>
    <r>
      <rPr>
        <sz val="11"/>
        <rFont val="Calibri"/>
        <family val="2"/>
        <scheme val="minor"/>
      </rPr>
      <t xml:space="preserve"> the original overlay district </t>
    </r>
    <r>
      <rPr>
        <b/>
        <sz val="11"/>
        <color rgb="FFC00000"/>
        <rFont val="Calibri"/>
        <family val="2"/>
        <scheme val="minor"/>
      </rPr>
      <t>#</t>
    </r>
    <r>
      <rPr>
        <sz val="11"/>
        <rFont val="Calibri"/>
        <family val="2"/>
        <scheme val="minor"/>
      </rPr>
      <t>)</t>
    </r>
  </si>
  <si>
    <t>7596-66-8266</t>
  </si>
  <si>
    <t>IRON MOUNTAIN DATA CENTERS VA 7 LLC</t>
  </si>
  <si>
    <t xml:space="preserve">CATHARPIN RD </t>
  </si>
  <si>
    <t>Planned</t>
  </si>
  <si>
    <t>Approved</t>
  </si>
  <si>
    <t>Under Construction</t>
  </si>
  <si>
    <t>Project Status</t>
  </si>
  <si>
    <t>Square Feet</t>
  </si>
  <si>
    <t>TOTAL</t>
  </si>
  <si>
    <t>https://pwc.publicaccessnow.com/PropertyDetail.aspx?mpropertynumber=264057&amp;mtab=property&amp;p=264057</t>
  </si>
  <si>
    <t>previously 7694-97-2419</t>
  </si>
  <si>
    <t>7694-97-1613</t>
  </si>
  <si>
    <r>
      <t xml:space="preserve">This spreadsheet has been </t>
    </r>
    <r>
      <rPr>
        <b/>
        <i/>
        <u/>
        <sz val="12"/>
        <color rgb="FF0000CC"/>
        <rFont val="Calibri"/>
        <family val="2"/>
        <scheme val="minor"/>
      </rPr>
      <t>thrice</t>
    </r>
    <r>
      <rPr>
        <b/>
        <i/>
        <sz val="12"/>
        <color rgb="FF0000CC"/>
        <rFont val="Calibri"/>
        <family val="2"/>
        <scheme val="minor"/>
      </rPr>
      <t xml:space="preserve"> validated by investigative journalists.  See articles at the below links:</t>
    </r>
  </si>
  <si>
    <t>https://egcss.pwcgov.org/SelfService#/plan/b0fcafed-a7f4-4ea1-8f83-e71a94ebf4f9?tab=attachments</t>
  </si>
  <si>
    <t>Digital Gateway North (REZ2022-00032):</t>
  </si>
  <si>
    <t>Digital Gateway South (REZ2022-00033):</t>
  </si>
  <si>
    <t>https://egcss.pwcgov.org/SelfService#/plan/1737b24a-1664-4972-b370-c2436b052e63?tab=attachments</t>
  </si>
  <si>
    <t>Compass Datacenters (REZ2022-00036):</t>
  </si>
  <si>
    <t>https://egcss.pwcgov.org/SelfService#/plan/a3bccddf-fb99-4d00-9e2b-41916f8455aa?tab=attachments</t>
  </si>
  <si>
    <t>https://www.princewilliamtimes.com/news/prince-william-county-is-on-track-to-become-the-world-s-largest-data-center-hub/article_8fcfe7ec-d1a0-11ee-bedd-d30b7a0e801d.html</t>
  </si>
  <si>
    <t>DIGITAL CARVER BRICKYARD LLC</t>
  </si>
  <si>
    <r>
      <t xml:space="preserve">7891-69-0322 </t>
    </r>
    <r>
      <rPr>
        <sz val="8"/>
        <color theme="1"/>
        <rFont val="Calibri"/>
        <family val="2"/>
        <scheme val="minor"/>
      </rPr>
      <t>(multiple GPINs)</t>
    </r>
  </si>
  <si>
    <t>https://www.insidenova.com/news/politics/microsoft-spends-big-on-data-center-land-near-gainesville/article_d14dc65e-d802-11ee-ac73-7396818a621f.html</t>
  </si>
  <si>
    <r>
      <t xml:space="preserve">7497-43-7416 </t>
    </r>
    <r>
      <rPr>
        <sz val="8"/>
        <color theme="1"/>
        <rFont val="Calibri"/>
        <family val="2"/>
        <scheme val="minor"/>
      </rPr>
      <t xml:space="preserve"> (multiple GPINs)</t>
    </r>
  </si>
  <si>
    <r>
      <rPr>
        <sz val="9"/>
        <color theme="1"/>
        <rFont val="Calibri"/>
        <family val="2"/>
        <scheme val="minor"/>
      </rPr>
      <t>7597-54-1893.01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(multiple GPINS)</t>
    </r>
  </si>
  <si>
    <r>
      <t>AMAZON DATA SERVICES INC (</t>
    </r>
    <r>
      <rPr>
        <b/>
        <sz val="11"/>
        <color rgb="FF0000CC"/>
        <rFont val="Calibri"/>
        <family val="2"/>
        <scheme val="minor"/>
      </rPr>
      <t>former Compton property</t>
    </r>
    <r>
      <rPr>
        <sz val="11"/>
        <color theme="1"/>
        <rFont val="Calibri"/>
        <family val="2"/>
        <scheme val="minor"/>
      </rPr>
      <t>) (</t>
    </r>
    <r>
      <rPr>
        <b/>
        <sz val="11"/>
        <color rgb="FF006600"/>
        <rFont val="Calibri"/>
        <family val="2"/>
        <scheme val="minor"/>
      </rPr>
      <t>REZ2021-00019</t>
    </r>
    <r>
      <rPr>
        <sz val="11"/>
        <color theme="1"/>
        <rFont val="Calibri"/>
        <family val="2"/>
        <scheme val="minor"/>
      </rPr>
      <t>) (CPA2021-00005)</t>
    </r>
  </si>
  <si>
    <r>
      <t xml:space="preserve"> 7496-88-1217 </t>
    </r>
    <r>
      <rPr>
        <sz val="8"/>
        <color theme="1"/>
        <rFont val="Calibri"/>
        <family val="2"/>
        <scheme val="minor"/>
      </rPr>
      <t>(multiple GPINs)</t>
    </r>
  </si>
  <si>
    <t>SES AMERICOM INC</t>
  </si>
  <si>
    <r>
      <rPr>
        <b/>
        <sz val="11"/>
        <color rgb="FF006600"/>
        <rFont val="Calibri"/>
        <family val="2"/>
        <scheme val="minor"/>
      </rPr>
      <t>SI NVA 04</t>
    </r>
    <r>
      <rPr>
        <sz val="11"/>
        <color theme="1"/>
        <rFont val="Calibri"/>
        <family val="2"/>
        <scheme val="minor"/>
      </rPr>
      <t xml:space="preserve"> LLC</t>
    </r>
  </si>
  <si>
    <r>
      <rPr>
        <b/>
        <sz val="10"/>
        <color rgb="FF006600"/>
        <rFont val="Verdana"/>
        <family val="2"/>
      </rPr>
      <t>SI NVA05</t>
    </r>
    <r>
      <rPr>
        <sz val="10"/>
        <color rgb="FF000000"/>
        <rFont val="Verdana"/>
        <family val="2"/>
      </rPr>
      <t xml:space="preserve"> LLC</t>
    </r>
  </si>
  <si>
    <r>
      <rPr>
        <b/>
        <sz val="11"/>
        <color rgb="FF006600"/>
        <rFont val="Calibri"/>
        <family val="2"/>
        <scheme val="minor"/>
      </rPr>
      <t>SI NVA06</t>
    </r>
    <r>
      <rPr>
        <sz val="11"/>
        <color theme="1"/>
        <rFont val="Calibri"/>
        <family val="2"/>
        <scheme val="minor"/>
      </rPr>
      <t xml:space="preserve"> LLC</t>
    </r>
  </si>
  <si>
    <r>
      <rPr>
        <b/>
        <sz val="11"/>
        <color rgb="FF006600"/>
        <rFont val="Calibri"/>
        <family val="2"/>
        <scheme val="minor"/>
      </rPr>
      <t xml:space="preserve">SI NVA08 </t>
    </r>
    <r>
      <rPr>
        <sz val="11"/>
        <color theme="1"/>
        <rFont val="Calibri"/>
        <family val="2"/>
        <scheme val="minor"/>
      </rPr>
      <t>LLC</t>
    </r>
  </si>
  <si>
    <t>7694-96-2732</t>
  </si>
  <si>
    <t>https://egcss.pwcgov.org/SelfService#/plan/3698201f-36be-463f-bc8c-a11881726c77?tab=attachments</t>
  </si>
  <si>
    <r>
      <t xml:space="preserve">7596-44-4132 </t>
    </r>
    <r>
      <rPr>
        <sz val="8"/>
        <color theme="1"/>
        <rFont val="Calibri"/>
        <family val="2"/>
        <scheme val="minor"/>
      </rPr>
      <t>(multiple GPINs)</t>
    </r>
  </si>
  <si>
    <t>https://egcss.pwcgov.org/SelfService#/plan/69fbab99-13ba-4d30-baf9-2625b7d231f5?tab=attachments</t>
  </si>
  <si>
    <t>https://www.datacenterdynamics.com/en/news/google-linked-corp-gets-green-light-for-181-acre-data-center-campus-in-pwc-northern-virginia/</t>
  </si>
  <si>
    <r>
      <rPr>
        <sz val="11"/>
        <color theme="1"/>
        <rFont val="Calibri"/>
        <family val="2"/>
        <scheme val="minor"/>
      </rPr>
      <t>SHARPLESS ENTERPRISES LLC</t>
    </r>
    <r>
      <rPr>
        <sz val="11"/>
        <color rgb="FFC00000"/>
        <rFont val="Calibri"/>
        <family val="2"/>
        <scheme val="minor"/>
      </rPr>
      <t xml:space="preserve"> (</t>
    </r>
    <r>
      <rPr>
        <b/>
        <sz val="11"/>
        <color rgb="FFC00000"/>
        <rFont val="Calibri"/>
        <family val="2"/>
        <scheme val="minor"/>
      </rPr>
      <t>CUB Project</t>
    </r>
    <r>
      <rPr>
        <sz val="11"/>
        <color rgb="FFC00000"/>
        <rFont val="Calibri"/>
        <family val="2"/>
        <scheme val="minor"/>
      </rPr>
      <t xml:space="preserve">)  </t>
    </r>
    <r>
      <rPr>
        <sz val="11"/>
        <color theme="1"/>
        <rFont val="Calibri"/>
        <family val="2"/>
        <scheme val="minor"/>
      </rPr>
      <t xml:space="preserve">* 4 data center buildings plus substation * </t>
    </r>
    <r>
      <rPr>
        <b/>
        <u/>
        <sz val="11"/>
        <color rgb="FF0000CC"/>
        <rFont val="Calibri"/>
        <family val="2"/>
        <scheme val="minor"/>
      </rPr>
      <t xml:space="preserve">check square footage </t>
    </r>
    <r>
      <rPr>
        <b/>
        <sz val="11"/>
        <color rgb="FF0000CC"/>
        <rFont val="Calibri"/>
        <family val="2"/>
        <scheme val="minor"/>
      </rPr>
      <t xml:space="preserve">* </t>
    </r>
    <r>
      <rPr>
        <b/>
        <sz val="11"/>
        <color rgb="FF006600"/>
        <rFont val="Calibri"/>
        <family val="2"/>
        <scheme val="minor"/>
      </rPr>
      <t>Google</t>
    </r>
    <r>
      <rPr>
        <b/>
        <sz val="11"/>
        <color rgb="FF0000CC"/>
        <rFont val="Calibri"/>
        <family val="2"/>
        <scheme val="minor"/>
      </rPr>
      <t xml:space="preserve"> *</t>
    </r>
  </si>
  <si>
    <r>
      <t>NOVA MANGO FARMS LLC ("</t>
    </r>
    <r>
      <rPr>
        <b/>
        <sz val="11"/>
        <color rgb="FF0000CC"/>
        <rFont val="Calibri"/>
        <family val="2"/>
        <scheme val="minor"/>
      </rPr>
      <t>Google</t>
    </r>
    <r>
      <rPr>
        <sz val="11"/>
        <color theme="1"/>
        <rFont val="Calibri"/>
        <family val="2"/>
        <scheme val="minor"/>
      </rPr>
      <t>")</t>
    </r>
  </si>
  <si>
    <t>04331 (Office Building)</t>
  </si>
  <si>
    <t>7595-54-7896</t>
  </si>
  <si>
    <t>https://www.insidenova.com/headlines/data-center-proposals-rolling-in-to-prince-william-county/article_7252cd2e-1596-11ec-b299-1fbae2d71ed1.html</t>
  </si>
  <si>
    <t>https://egcss.pwcgov.org/SelfService#/plan/3f012be5-4a81-4341-8710-e239efdb3b1e?tab=attachments</t>
  </si>
  <si>
    <r>
      <t>PARSONS BUSINESS PARK LLC (</t>
    </r>
    <r>
      <rPr>
        <b/>
        <sz val="11"/>
        <color rgb="FFC00000"/>
        <rFont val="Calibri"/>
        <family val="2"/>
        <scheme val="minor"/>
      </rPr>
      <t>REZ2023-00028</t>
    </r>
    <r>
      <rPr>
        <sz val="11"/>
        <color theme="1"/>
        <rFont val="Calibri"/>
        <family val="2"/>
        <scheme val="minor"/>
      </rPr>
      <t xml:space="preserve">) * </t>
    </r>
    <r>
      <rPr>
        <b/>
        <sz val="11"/>
        <color rgb="FF006600"/>
        <rFont val="Calibri"/>
        <family val="2"/>
        <scheme val="minor"/>
      </rPr>
      <t>Amazon</t>
    </r>
    <r>
      <rPr>
        <sz val="11"/>
        <color theme="1"/>
        <rFont val="Calibri"/>
        <family val="2"/>
        <scheme val="minor"/>
      </rPr>
      <t xml:space="preserve"> *</t>
    </r>
  </si>
  <si>
    <t>https://commercialobserver.com/2024/05/amazon-data-center-virginia-manassas-91-acres/</t>
  </si>
  <si>
    <r>
      <t xml:space="preserve">"WELLINGTON ROAD PRA" (REZ2024-00008) </t>
    </r>
    <r>
      <rPr>
        <b/>
        <sz val="11"/>
        <color theme="5" tint="-0.249977111117893"/>
        <rFont val="Calibri"/>
        <family val="2"/>
        <scheme val="minor"/>
      </rPr>
      <t>* BOCS 6/11 *</t>
    </r>
  </si>
  <si>
    <r>
      <t xml:space="preserve">8625 WELLINGTON ROAD LLC - REZ2023-00026 ("Stoneview") </t>
    </r>
    <r>
      <rPr>
        <b/>
        <sz val="11"/>
        <color theme="5" tint="-0.249977111117893"/>
        <rFont val="Calibri"/>
        <family val="2"/>
        <scheme val="minor"/>
      </rPr>
      <t>* approved by BOCS 6/11 *</t>
    </r>
  </si>
  <si>
    <t>https://egcss.pwcgov.org/SelfService#/plan/ec71ba9b-8783-4bd2-ab90-57a68d5f7d0c?tab=attachments</t>
  </si>
  <si>
    <t>7696-41-4699</t>
  </si>
  <si>
    <r>
      <t xml:space="preserve">7794-06-4463 </t>
    </r>
    <r>
      <rPr>
        <sz val="8"/>
        <color theme="1"/>
        <rFont val="Calibri"/>
        <family val="2"/>
        <scheme val="minor"/>
      </rPr>
      <t>(multiple GPINs)</t>
    </r>
  </si>
  <si>
    <t>04012 Vicinity of Innovation</t>
  </si>
  <si>
    <t>https://egcss.pwcgov.org/SelfService#/plan/97346ed0-ea06-4894-98d2-775632e8d11f?tab=attachments</t>
  </si>
  <si>
    <t>7596-55-9338</t>
  </si>
  <si>
    <t>IRON MOUNTAIN DATA CENTERS  VA 8/9 Rezoning REZ2024-00041</t>
  </si>
  <si>
    <t>already counted on second tab</t>
  </si>
  <si>
    <t>additional buildings TBD</t>
  </si>
  <si>
    <r>
      <rPr>
        <sz val="11"/>
        <color theme="1"/>
        <rFont val="Calibri"/>
        <family val="2"/>
        <scheme val="minor"/>
      </rPr>
      <t>7497-46-2858</t>
    </r>
    <r>
      <rPr>
        <sz val="8"/>
        <color theme="1"/>
        <rFont val="Calibri"/>
        <family val="2"/>
        <scheme val="minor"/>
      </rPr>
      <t xml:space="preserve"> (multiple GPINs)</t>
    </r>
  </si>
  <si>
    <r>
      <t>GCDC PURCHASER PHASE 2 LLC C/O KANDLE SHARED SERVICES LLC (</t>
    </r>
    <r>
      <rPr>
        <b/>
        <i/>
        <sz val="11"/>
        <color rgb="FFCC00FF"/>
        <rFont val="Calibri"/>
        <family val="2"/>
        <scheme val="minor"/>
      </rPr>
      <t>"Gainesville Crossing"</t>
    </r>
    <r>
      <rPr>
        <sz val="11"/>
        <color theme="1"/>
        <rFont val="Calibri"/>
        <family val="2"/>
        <scheme val="minor"/>
      </rPr>
      <t>)</t>
    </r>
    <r>
      <rPr>
        <b/>
        <sz val="11"/>
        <color rgb="FFC00000"/>
        <rFont val="Calibri"/>
        <family val="2"/>
        <scheme val="minor"/>
      </rPr>
      <t xml:space="preserve"> * 4 additional buildings * (</t>
    </r>
    <r>
      <rPr>
        <b/>
        <sz val="11"/>
        <color rgb="FF006600"/>
        <rFont val="Calibri"/>
        <family val="2"/>
        <scheme val="minor"/>
      </rPr>
      <t>Corscale</t>
    </r>
    <r>
      <rPr>
        <b/>
        <sz val="11"/>
        <color rgb="FFC00000"/>
        <rFont val="Calibri"/>
        <family val="2"/>
        <scheme val="minor"/>
      </rPr>
      <t>)</t>
    </r>
  </si>
  <si>
    <r>
      <t xml:space="preserve">"NVA05A &amp; NVA05B PROFFER AMENDMENT AND REZONING" (REZ2024-00009) </t>
    </r>
    <r>
      <rPr>
        <b/>
        <sz val="11"/>
        <color rgb="FF006600"/>
        <rFont val="Calibri"/>
        <family val="2"/>
        <scheme val="minor"/>
      </rPr>
      <t xml:space="preserve">Stack Infrastructure </t>
    </r>
    <r>
      <rPr>
        <b/>
        <sz val="11"/>
        <color theme="5" tint="-0.249977111117893"/>
        <rFont val="Calibri"/>
        <family val="2"/>
        <scheme val="minor"/>
      </rPr>
      <t/>
    </r>
  </si>
  <si>
    <r>
      <t xml:space="preserve">MID-COUNTY INDUSTRIAL PARK (REZ2024-00006) </t>
    </r>
    <r>
      <rPr>
        <b/>
        <sz val="11"/>
        <color rgb="FFC00000"/>
        <rFont val="Calibri"/>
        <family val="2"/>
        <scheme val="minor"/>
      </rPr>
      <t>* BOCS approved 6/4 *</t>
    </r>
  </si>
  <si>
    <t>https://www.princewilliamtimes.com/news/bristow-data-center-corridor-looks-to-expand-to-8-buildings/article_428036f8-0b53-11ef-8815-ab3800575849.html</t>
  </si>
  <si>
    <r>
      <t xml:space="preserve">7496-48-8861  </t>
    </r>
    <r>
      <rPr>
        <sz val="8"/>
        <color theme="1"/>
        <rFont val="Calibri"/>
        <family val="2"/>
        <scheme val="minor"/>
      </rPr>
      <t>(multiple GPINs)</t>
    </r>
  </si>
  <si>
    <t>new</t>
  </si>
  <si>
    <t>https://egcss.pwcgov.org/SelfService#/plan/71a5c10e-0a22-4286-a5c9-b05bff0d3e5f?tab=attachments</t>
  </si>
  <si>
    <t>PROJECT INDUSTRY (REZ2025-00003)</t>
  </si>
  <si>
    <t>INDUSTRIAL PARK CT</t>
  </si>
  <si>
    <r>
      <t>SI NVA02H LLC ( formerly "</t>
    </r>
    <r>
      <rPr>
        <b/>
        <i/>
        <sz val="11"/>
        <color rgb="FF006600"/>
        <rFont val="Calibri"/>
        <family val="2"/>
        <scheme val="minor"/>
      </rPr>
      <t>Youth for Tomorrow</t>
    </r>
    <r>
      <rPr>
        <sz val="11"/>
        <color theme="1"/>
        <rFont val="Calibri"/>
        <family val="2"/>
        <scheme val="minor"/>
      </rPr>
      <t xml:space="preserve">") - </t>
    </r>
    <r>
      <rPr>
        <b/>
        <sz val="11"/>
        <color theme="1"/>
        <rFont val="Calibri"/>
        <family val="2"/>
        <scheme val="minor"/>
      </rPr>
      <t xml:space="preserve">REZ2019-00034 </t>
    </r>
  </si>
  <si>
    <r>
      <rPr>
        <b/>
        <i/>
        <u/>
        <sz val="20"/>
        <color rgb="FFC00000"/>
        <rFont val="Calibri"/>
        <family val="2"/>
        <scheme val="minor"/>
      </rPr>
      <t>plus</t>
    </r>
    <r>
      <rPr>
        <b/>
        <i/>
        <sz val="20"/>
        <color rgb="FF002060"/>
        <rFont val="Calibri"/>
        <family val="2"/>
        <scheme val="minor"/>
      </rPr>
      <t xml:space="preserve"> Prince William Digital Gateway</t>
    </r>
  </si>
  <si>
    <t>https://egcss.pwcgov.org/SelfService#/plan/635db761-516c-4b17-8de3-4283b79a94da?tab=attachments</t>
  </si>
  <si>
    <t>ASHTON AVE</t>
  </si>
  <si>
    <t>7696-46-3403</t>
  </si>
  <si>
    <t>https://www.princewilliamtimes.com/news/planning-commission-votes-against-95-foot-tall-data-centers-near-manassas-mall/article_5f56e6d0-37b0-11ef-b193-2b308e0e08fc.html</t>
  </si>
  <si>
    <r>
      <rPr>
        <b/>
        <sz val="11"/>
        <color theme="1"/>
        <rFont val="Calibri"/>
        <family val="2"/>
        <scheme val="minor"/>
      </rPr>
      <t xml:space="preserve">NTT Global Data Centers </t>
    </r>
    <r>
      <rPr>
        <sz val="11"/>
        <color theme="1"/>
        <rFont val="Calibri"/>
        <family val="2"/>
        <scheme val="minor"/>
      </rPr>
      <t>VA 10 LLC (</t>
    </r>
    <r>
      <rPr>
        <b/>
        <i/>
        <sz val="11"/>
        <color theme="5" tint="-0.249977111117893"/>
        <rFont val="Calibri"/>
        <family val="2"/>
        <scheme val="minor"/>
      </rPr>
      <t>"I-66 and Route 29 Technology Park"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rgb="FFC00000"/>
        <rFont val="Calibri"/>
        <family val="2"/>
        <scheme val="minor"/>
      </rPr>
      <t xml:space="preserve">* 4 buildings * </t>
    </r>
  </si>
  <si>
    <r>
      <rPr>
        <b/>
        <sz val="11"/>
        <rFont val="Calibri"/>
        <family val="2"/>
        <scheme val="minor"/>
      </rPr>
      <t>ASHTON DATA CENTER</t>
    </r>
    <r>
      <rPr>
        <b/>
        <sz val="11"/>
        <color rgb="FFC00000"/>
        <rFont val="Calibri"/>
        <family val="2"/>
        <scheme val="minor"/>
      </rPr>
      <t xml:space="preserve"> * </t>
    </r>
    <r>
      <rPr>
        <sz val="11"/>
        <color rgb="FFC00000"/>
        <rFont val="Calibri"/>
        <family val="2"/>
        <scheme val="minor"/>
      </rPr>
      <t xml:space="preserve">REZ2022-00031 </t>
    </r>
    <r>
      <rPr>
        <b/>
        <sz val="11"/>
        <color theme="5" tint="-0.249977111117893"/>
        <rFont val="Calibri"/>
        <family val="2"/>
        <scheme val="minor"/>
      </rPr>
      <t xml:space="preserve">* </t>
    </r>
    <r>
      <rPr>
        <b/>
        <sz val="11"/>
        <color rgb="FFC00000"/>
        <rFont val="Calibri"/>
        <family val="2"/>
        <scheme val="minor"/>
      </rPr>
      <t>BOCS hearing DEFERRED</t>
    </r>
    <r>
      <rPr>
        <b/>
        <sz val="11"/>
        <color theme="5" tint="-0.249977111117893"/>
        <rFont val="Calibri"/>
        <family val="2"/>
        <scheme val="minor"/>
      </rPr>
      <t xml:space="preserve"> * </t>
    </r>
    <r>
      <rPr>
        <b/>
        <sz val="11"/>
        <color rgb="FF006600"/>
        <rFont val="Calibri"/>
        <family val="2"/>
        <scheme val="minor"/>
      </rPr>
      <t>Amazon</t>
    </r>
  </si>
  <si>
    <r>
      <t xml:space="preserve">"MANASSAS POINT PRA" (REZ2024-00001) </t>
    </r>
    <r>
      <rPr>
        <b/>
        <sz val="11"/>
        <color theme="5" tint="-0.249977111117893"/>
        <rFont val="Calibri"/>
        <family val="2"/>
        <scheme val="minor"/>
      </rPr>
      <t xml:space="preserve">* </t>
    </r>
    <r>
      <rPr>
        <b/>
        <sz val="11"/>
        <color rgb="FFC00000"/>
        <rFont val="Calibri"/>
        <family val="2"/>
        <scheme val="minor"/>
      </rPr>
      <t>BOCS approved 10/8</t>
    </r>
    <r>
      <rPr>
        <b/>
        <sz val="11"/>
        <color theme="5" tint="-0.249977111117893"/>
        <rFont val="Calibri"/>
        <family val="2"/>
        <scheme val="minor"/>
      </rPr>
      <t xml:space="preserve"> *</t>
    </r>
  </si>
  <si>
    <r>
      <rPr>
        <b/>
        <sz val="11"/>
        <color theme="1"/>
        <rFont val="Calibri"/>
        <family val="2"/>
        <scheme val="minor"/>
      </rPr>
      <t>MICROSOFT CORPORATION</t>
    </r>
    <r>
      <rPr>
        <sz val="11"/>
        <color theme="1"/>
        <rFont val="Calibri"/>
        <family val="2"/>
        <scheme val="minor"/>
      </rPr>
      <t xml:space="preserve"> C/O RYAN LLC (</t>
    </r>
    <r>
      <rPr>
        <b/>
        <sz val="11"/>
        <color rgb="FF006600"/>
        <rFont val="Calibri"/>
        <family val="2"/>
        <scheme val="minor"/>
      </rPr>
      <t>"University Business Park"</t>
    </r>
    <r>
      <rPr>
        <sz val="11"/>
        <color theme="1"/>
        <rFont val="Calibri"/>
        <family val="2"/>
        <scheme val="minor"/>
      </rPr>
      <t xml:space="preserve">) - </t>
    </r>
    <r>
      <rPr>
        <b/>
        <sz val="11"/>
        <color theme="1"/>
        <rFont val="Calibri"/>
        <family val="2"/>
        <scheme val="minor"/>
      </rPr>
      <t xml:space="preserve">REZ2023-00019 </t>
    </r>
    <r>
      <rPr>
        <b/>
        <sz val="11"/>
        <color rgb="FF7030A0"/>
        <rFont val="Calibri"/>
        <family val="2"/>
        <scheme val="minor"/>
      </rPr>
      <t>(WC)</t>
    </r>
  </si>
  <si>
    <r>
      <t>CASHVAD VENTURES LLC, PCL 1A ("</t>
    </r>
    <r>
      <rPr>
        <b/>
        <sz val="11"/>
        <color rgb="FFC00000"/>
        <rFont val="Calibri"/>
        <family val="2"/>
        <scheme val="minor"/>
      </rPr>
      <t>Ashwood Addition</t>
    </r>
    <r>
      <rPr>
        <sz val="11"/>
        <color theme="1"/>
        <rFont val="Calibri"/>
        <family val="2"/>
        <scheme val="minor"/>
      </rPr>
      <t xml:space="preserve">") </t>
    </r>
    <r>
      <rPr>
        <b/>
        <sz val="11"/>
        <color rgb="FF0000CC"/>
        <rFont val="Calibri"/>
        <family val="2"/>
        <scheme val="minor"/>
      </rPr>
      <t>REZ2023-00025 (</t>
    </r>
    <r>
      <rPr>
        <b/>
        <sz val="11"/>
        <color rgb="FF006600"/>
        <rFont val="Calibri"/>
        <family val="2"/>
        <scheme val="minor"/>
      </rPr>
      <t>Cloud HQ</t>
    </r>
    <r>
      <rPr>
        <b/>
        <sz val="11"/>
        <color rgb="FF0000CC"/>
        <rFont val="Calibri"/>
        <family val="2"/>
        <scheme val="minor"/>
      </rPr>
      <t>)</t>
    </r>
    <r>
      <rPr>
        <b/>
        <sz val="11"/>
        <color rgb="FF7030A0"/>
        <rFont val="Calibri"/>
        <family val="2"/>
        <scheme val="minor"/>
      </rPr>
      <t xml:space="preserve"> (WC)</t>
    </r>
  </si>
  <si>
    <t>https://egcss.pwcgov.org/SelfService#/plan/01fffe17-1fdc-46e3-bd5c-f5795320e7e6?tab=attachments</t>
  </si>
  <si>
    <r>
      <t>MICROSOFT CORPORATION ("</t>
    </r>
    <r>
      <rPr>
        <b/>
        <sz val="10"/>
        <color rgb="FF0000CC"/>
        <rFont val="Verdana"/>
        <family val="2"/>
      </rPr>
      <t>Gainesville Tech Park</t>
    </r>
    <r>
      <rPr>
        <sz val="10"/>
        <color rgb="FF000000"/>
        <rFont val="Verdana"/>
        <family val="2"/>
      </rPr>
      <t xml:space="preserve">") </t>
    </r>
    <r>
      <rPr>
        <b/>
        <sz val="10"/>
        <color rgb="FF000000"/>
        <rFont val="Verdana"/>
        <family val="2"/>
      </rPr>
      <t xml:space="preserve">REZ2020-00011 </t>
    </r>
    <r>
      <rPr>
        <b/>
        <sz val="10"/>
        <color rgb="FF7030A0"/>
        <rFont val="Verdana"/>
        <family val="2"/>
      </rPr>
      <t>(WC)</t>
    </r>
  </si>
  <si>
    <t>7596-52-6481</t>
  </si>
  <si>
    <t>https://egcss.pwcgov.org/SelfService#/plan/f37a396c-b500-425c-a10d-200966d6a090?tab=attachments</t>
  </si>
  <si>
    <r>
      <rPr>
        <b/>
        <sz val="11"/>
        <color theme="1"/>
        <rFont val="Calibri"/>
        <family val="2"/>
        <scheme val="minor"/>
      </rPr>
      <t>AMAZON</t>
    </r>
    <r>
      <rPr>
        <sz val="11"/>
        <color theme="1"/>
        <rFont val="Calibri"/>
        <family val="2"/>
        <scheme val="minor"/>
      </rPr>
      <t xml:space="preserve"> DATA SERVICES INC, ATTN REAL ESTATE MANAGER IAD224 </t>
    </r>
    <r>
      <rPr>
        <b/>
        <sz val="11"/>
        <color theme="1"/>
        <rFont val="Calibri"/>
        <family val="2"/>
        <scheme val="minor"/>
      </rPr>
      <t>(REZ2025-00006)</t>
    </r>
  </si>
  <si>
    <t>https://www.datacentermap.com/usa/virginia/manassas/cloudhq-mcc4/</t>
  </si>
  <si>
    <r>
      <t>UNICORN INTERESTS LLC (</t>
    </r>
    <r>
      <rPr>
        <b/>
        <sz val="11"/>
        <color rgb="FF0000CC"/>
        <rFont val="Calibri"/>
        <family val="2"/>
        <scheme val="minor"/>
      </rPr>
      <t>Cloud HQ MCC4</t>
    </r>
    <r>
      <rPr>
        <sz val="11"/>
        <color theme="1"/>
        <rFont val="Calibri"/>
        <family val="2"/>
        <scheme val="minor"/>
      </rPr>
      <t>)</t>
    </r>
  </si>
  <si>
    <r>
      <t>ABTEEN VENTURES LLC, PROP OF UNICORN INTEREST B1A (</t>
    </r>
    <r>
      <rPr>
        <b/>
        <sz val="11"/>
        <color rgb="FFC00000"/>
        <rFont val="Calibri"/>
        <family val="2"/>
        <scheme val="minor"/>
      </rPr>
      <t>Cloud HQ MCC1</t>
    </r>
    <r>
      <rPr>
        <sz val="11"/>
        <color theme="1"/>
        <rFont val="Calibri"/>
        <family val="2"/>
        <scheme val="minor"/>
      </rPr>
      <t>)</t>
    </r>
  </si>
  <si>
    <r>
      <t>MANUCHEHR VENTURES LLC, (</t>
    </r>
    <r>
      <rPr>
        <b/>
        <sz val="11"/>
        <color rgb="FF0000CC"/>
        <rFont val="Calibri"/>
        <family val="2"/>
        <scheme val="minor"/>
      </rPr>
      <t>Cloud HQ MCC6A</t>
    </r>
    <r>
      <rPr>
        <sz val="11"/>
        <color theme="1"/>
        <rFont val="Calibri"/>
        <family val="2"/>
        <scheme val="minor"/>
      </rPr>
      <t>)</t>
    </r>
  </si>
  <si>
    <r>
      <t>UNICORN INTERESTS LLC, PCL E (</t>
    </r>
    <r>
      <rPr>
        <b/>
        <sz val="11"/>
        <color rgb="FF006600"/>
        <rFont val="Calibri"/>
        <family val="2"/>
        <scheme val="minor"/>
      </rPr>
      <t>Cloud HQ MCC5</t>
    </r>
    <r>
      <rPr>
        <sz val="11"/>
        <color theme="1"/>
        <rFont val="Calibri"/>
        <family val="2"/>
        <scheme val="minor"/>
      </rPr>
      <t>)</t>
    </r>
  </si>
  <si>
    <r>
      <t>UNICORN RETAIL LLC (</t>
    </r>
    <r>
      <rPr>
        <b/>
        <sz val="11"/>
        <color rgb="FF0000CC"/>
        <rFont val="Calibri"/>
        <family val="2"/>
        <scheme val="minor"/>
      </rPr>
      <t>Cloud HQ MCC2</t>
    </r>
    <r>
      <rPr>
        <sz val="11"/>
        <color theme="1"/>
        <rFont val="Calibri"/>
        <family val="2"/>
        <scheme val="minor"/>
      </rPr>
      <t>)</t>
    </r>
  </si>
  <si>
    <r>
      <t>MANUCHEHR VENTURES TWO LLC (</t>
    </r>
    <r>
      <rPr>
        <b/>
        <sz val="11"/>
        <color rgb="FF0000CC"/>
        <rFont val="Calibri"/>
        <family val="2"/>
        <scheme val="minor"/>
      </rPr>
      <t>CLOUD HQ MCC6Z</t>
    </r>
    <r>
      <rPr>
        <sz val="11"/>
        <color theme="1"/>
        <rFont val="Calibri"/>
        <family val="2"/>
        <scheme val="minor"/>
      </rPr>
      <t>)</t>
    </r>
  </si>
  <si>
    <r>
      <t>UNICORN INTERESTS LLC (</t>
    </r>
    <r>
      <rPr>
        <b/>
        <sz val="11"/>
        <color rgb="FF0000CC"/>
        <rFont val="Calibri"/>
        <family val="2"/>
        <scheme val="minor"/>
      </rPr>
      <t>Cloud HQ MCC3</t>
    </r>
    <r>
      <rPr>
        <sz val="11"/>
        <color theme="1"/>
        <rFont val="Calibri"/>
        <family val="2"/>
        <scheme val="minor"/>
      </rPr>
      <t>)</t>
    </r>
  </si>
  <si>
    <t>7595-85-3439</t>
  </si>
  <si>
    <t xml:space="preserve">7596-56-1578 </t>
  </si>
  <si>
    <t>KH DATA CAPITAL DEVELOPMENT LAND LLC C/O IRON MOUNTAIN GLOBAL REAL ESTATE</t>
  </si>
  <si>
    <r>
      <t xml:space="preserve">SI </t>
    </r>
    <r>
      <rPr>
        <b/>
        <sz val="11"/>
        <color rgb="FF006600"/>
        <rFont val="Calibri"/>
        <family val="2"/>
        <scheme val="minor"/>
      </rPr>
      <t>NVA07</t>
    </r>
    <r>
      <rPr>
        <sz val="11"/>
        <color theme="1"/>
        <rFont val="Calibri"/>
        <family val="2"/>
        <scheme val="minor"/>
      </rPr>
      <t xml:space="preserve"> LLC  </t>
    </r>
  </si>
  <si>
    <t xml:space="preserve">7596-66-0725 </t>
  </si>
  <si>
    <t>IRON MOUNTAIN DATA CENTERS VA 4/5 SUBSIDIARY LLC</t>
  </si>
  <si>
    <t>7596-66-0725</t>
  </si>
  <si>
    <r>
      <rPr>
        <b/>
        <sz val="11"/>
        <color rgb="FF006600"/>
        <rFont val="Calibri"/>
        <family val="2"/>
        <scheme val="minor"/>
      </rPr>
      <t>IRON MOUNTAIN DATA CENTERS</t>
    </r>
    <r>
      <rPr>
        <sz val="11"/>
        <color theme="1"/>
        <rFont val="Calibri"/>
        <family val="2"/>
        <scheme val="minor"/>
      </rPr>
      <t xml:space="preserve"> VA 4/5 SUBSIDIARY LLC </t>
    </r>
    <r>
      <rPr>
        <sz val="11"/>
        <rFont val="Calibri"/>
        <family val="2"/>
        <scheme val="minor"/>
      </rPr>
      <t>(</t>
    </r>
    <r>
      <rPr>
        <b/>
        <sz val="11"/>
        <color rgb="FFC00000"/>
        <rFont val="Calibri"/>
        <family val="2"/>
        <scheme val="minor"/>
      </rPr>
      <t>REZ2021-00022</t>
    </r>
    <r>
      <rPr>
        <sz val="11"/>
        <rFont val="Calibri"/>
        <family val="2"/>
        <scheme val="minor"/>
      </rPr>
      <t xml:space="preserve">) </t>
    </r>
  </si>
  <si>
    <t>MAGISTERIAL DISTRICT</t>
  </si>
  <si>
    <t>CURRENT OWNER</t>
  </si>
  <si>
    <t>STATUS</t>
  </si>
  <si>
    <t>Project Name</t>
  </si>
  <si>
    <t>Number of buildings</t>
  </si>
  <si>
    <t>Actual Total Building Sq. Feet</t>
  </si>
  <si>
    <t>Proposed/Approved Building Square Feet</t>
  </si>
  <si>
    <t>Plan # &amp; Submission Date</t>
  </si>
  <si>
    <t>Building Height</t>
  </si>
  <si>
    <t>Generators</t>
  </si>
  <si>
    <t>Inside Overlay?</t>
  </si>
  <si>
    <t>ZONING_CODE</t>
  </si>
  <si>
    <t>FAR</t>
  </si>
  <si>
    <t>NEIGHBORHOOD_CODE</t>
  </si>
  <si>
    <t>NEIGH_DESCRIPTION</t>
  </si>
  <si>
    <t>HOUSE_NUMBER</t>
  </si>
  <si>
    <t>STREET_NAME</t>
  </si>
  <si>
    <t>CITY_STATE</t>
  </si>
  <si>
    <t>ZIP_CODE_1</t>
  </si>
  <si>
    <t>PREFIX_DIRECTIONAL</t>
  </si>
  <si>
    <t>USECODE</t>
  </si>
  <si>
    <t>USECODE_DESCRIPTION</t>
  </si>
  <si>
    <t>MAIL_PRIMARY_STREET</t>
  </si>
  <si>
    <t>MAIL_ADDRESS_CITY_STATE_ZIPCODE</t>
  </si>
  <si>
    <t>MAIL_CITY</t>
  </si>
  <si>
    <t>MAIL_STATE</t>
  </si>
  <si>
    <t>MAIL_ZIPCODE</t>
  </si>
  <si>
    <t>PREV_SALE_PRICE</t>
  </si>
  <si>
    <t>PREV_SALE_DATE</t>
  </si>
  <si>
    <t>LAST_OWNER</t>
  </si>
  <si>
    <t>LAST_SALE_PRICE</t>
  </si>
  <si>
    <t>LAST_SALE_DATE</t>
  </si>
  <si>
    <t>2024 Market Land Value</t>
  </si>
  <si>
    <t>2024 Use Value</t>
  </si>
  <si>
    <t>2024 Improvement Value</t>
  </si>
  <si>
    <t>2024 Total Value</t>
  </si>
  <si>
    <t>2023 Market Land Value</t>
  </si>
  <si>
    <t>2023 Use Value</t>
  </si>
  <si>
    <t>2023 Improvement Value</t>
  </si>
  <si>
    <t>2023 Total Value</t>
  </si>
  <si>
    <t>Change</t>
  </si>
  <si>
    <t>2023 Tax</t>
  </si>
  <si>
    <t>2024 Tax</t>
  </si>
  <si>
    <t>Difference</t>
  </si>
  <si>
    <t>AMAZON DATA SERVICES INC</t>
  </si>
  <si>
    <t>BUILT</t>
  </si>
  <si>
    <t>Amazon - Midwood Center</t>
  </si>
  <si>
    <t>No</t>
  </si>
  <si>
    <t>PBD</t>
  </si>
  <si>
    <t>04319</t>
  </si>
  <si>
    <t>Data Centers</t>
  </si>
  <si>
    <t>15435</t>
  </si>
  <si>
    <t>JOHN MARSHALL HWY</t>
  </si>
  <si>
    <t>HAYMARKET VA</t>
  </si>
  <si>
    <t>20169</t>
  </si>
  <si>
    <t>191</t>
  </si>
  <si>
    <t>PO BOX 80416</t>
  </si>
  <si>
    <t>SEATTLE WA 98108</t>
  </si>
  <si>
    <t>SEATTLE</t>
  </si>
  <si>
    <t>WA</t>
  </si>
  <si>
    <t>98108</t>
  </si>
  <si>
    <t>0</t>
  </si>
  <si>
    <t>20160915</t>
  </si>
  <si>
    <t>VADATA INC</t>
  </si>
  <si>
    <t>20191029</t>
  </si>
  <si>
    <t>7298-51-0996</t>
  </si>
  <si>
    <t>VIRGINIA ELECTRIC AND POWER COMPANY DBA DOMINION</t>
  </si>
  <si>
    <t>ELECTRICAL INFRASTRUCTURE</t>
  </si>
  <si>
    <t>N/A</t>
  </si>
  <si>
    <t>15425</t>
  </si>
  <si>
    <t>221</t>
  </si>
  <si>
    <t>Electric Utilities</t>
  </si>
  <si>
    <t>PO BOX 26666</t>
  </si>
  <si>
    <t>RICHMOND VA 23261</t>
  </si>
  <si>
    <t>RICHMOND</t>
  </si>
  <si>
    <t>VA</t>
  </si>
  <si>
    <t>23261</t>
  </si>
  <si>
    <t>320754</t>
  </si>
  <si>
    <t>20200421</t>
  </si>
  <si>
    <t>DC 11 DE LLC</t>
  </si>
  <si>
    <t>Amazon - DC11</t>
  </si>
  <si>
    <t>M2</t>
  </si>
  <si>
    <t>15395</t>
  </si>
  <si>
    <t>6711 COLUMBIA GATEWAY DR STE 300</t>
  </si>
  <si>
    <t>COLUMBIA MD 21046</t>
  </si>
  <si>
    <t>COLUMBIA</t>
  </si>
  <si>
    <t>MD</t>
  </si>
  <si>
    <t>21046</t>
  </si>
  <si>
    <t>17500000</t>
  </si>
  <si>
    <t>20130507</t>
  </si>
  <si>
    <t>COPT DC 11 LLC</t>
  </si>
  <si>
    <t>20160718</t>
  </si>
  <si>
    <t>CTP-I LLC</t>
  </si>
  <si>
    <t>UNDER CONSTRUCTION</t>
  </si>
  <si>
    <t>OM</t>
  </si>
  <si>
    <t>14403</t>
  </si>
  <si>
    <t>GAINESVILLE VA</t>
  </si>
  <si>
    <t>20155</t>
  </si>
  <si>
    <t>5335 WISCONSIN AVE STE 640</t>
  </si>
  <si>
    <t>WASHINGTON DC 20015</t>
  </si>
  <si>
    <t>WASHINGTON</t>
  </si>
  <si>
    <t>DC</t>
  </si>
  <si>
    <t>20015</t>
  </si>
  <si>
    <t>31091190</t>
  </si>
  <si>
    <t>20210715</t>
  </si>
  <si>
    <t>20220809</t>
  </si>
  <si>
    <t>7397-54-4694</t>
  </si>
  <si>
    <t>NTT GLOBAL DATA CENTERS VA 10 LLC</t>
  </si>
  <si>
    <t>The Grove at Gainesville</t>
  </si>
  <si>
    <t>B1</t>
  </si>
  <si>
    <t>14181</t>
  </si>
  <si>
    <t>DAVES STORE LN</t>
  </si>
  <si>
    <t>971</t>
  </si>
  <si>
    <t>PO BOX 348060</t>
  </si>
  <si>
    <t>SACRAMENTO CA 95834</t>
  </si>
  <si>
    <t>SACRAMENTO</t>
  </si>
  <si>
    <t>CA</t>
  </si>
  <si>
    <t>95834</t>
  </si>
  <si>
    <t>18991230</t>
  </si>
  <si>
    <t>SOUTHVIEW 66 LLC</t>
  </si>
  <si>
    <t>257369580</t>
  </si>
  <si>
    <t>20220614</t>
  </si>
  <si>
    <t>7397-54-6189</t>
  </si>
  <si>
    <t>M1</t>
  </si>
  <si>
    <t>14171</t>
  </si>
  <si>
    <t>972</t>
  </si>
  <si>
    <t>Vacant, w/Incidental Structure</t>
  </si>
  <si>
    <t>500000</t>
  </si>
  <si>
    <t>20101229</t>
  </si>
  <si>
    <t>7397-55-9794</t>
  </si>
  <si>
    <t>B3</t>
  </si>
  <si>
    <t>14300</t>
  </si>
  <si>
    <t>20230816</t>
  </si>
  <si>
    <t>7397-56-0077</t>
  </si>
  <si>
    <t>COUNTY OWNED PROPERTY</t>
  </si>
  <si>
    <t>NONE</t>
  </si>
  <si>
    <t>215</t>
  </si>
  <si>
    <t>Street and Highway ROW</t>
  </si>
  <si>
    <t>1 COUNTY COMPLEX CT</t>
  </si>
  <si>
    <t>WOODBRIDGE VA 22192</t>
  </si>
  <si>
    <t>22192</t>
  </si>
  <si>
    <t>UNKNOWN</t>
  </si>
  <si>
    <t>7397-75-7977</t>
  </si>
  <si>
    <t>VIRGINIA ELECTRIC &amp; POWER CO</t>
  </si>
  <si>
    <t>A1</t>
  </si>
  <si>
    <t>13714</t>
  </si>
  <si>
    <t>2036 JEFFERSON HWY</t>
  </si>
  <si>
    <t>FISHERSVILLE VA 22939</t>
  </si>
  <si>
    <t>FISHERSVILLE</t>
  </si>
  <si>
    <t>22939</t>
  </si>
  <si>
    <t>1500000</t>
  </si>
  <si>
    <t>20101027</t>
  </si>
  <si>
    <t>6250000</t>
  </si>
  <si>
    <t>20190814</t>
  </si>
  <si>
    <t>BRENTSVILLE</t>
  </si>
  <si>
    <t>PORPOISE VENTURES LLC</t>
  </si>
  <si>
    <t>Former AOL</t>
  </si>
  <si>
    <t>Yes</t>
  </si>
  <si>
    <t>8217</t>
  </si>
  <si>
    <t>BRISTOW VA</t>
  </si>
  <si>
    <t>20136</t>
  </si>
  <si>
    <t>PO BOX 82612</t>
  </si>
  <si>
    <t>GOLETA CA 93118</t>
  </si>
  <si>
    <t>GOLETA</t>
  </si>
  <si>
    <t>93118</t>
  </si>
  <si>
    <t>58500000</t>
  </si>
  <si>
    <t>20050628</t>
  </si>
  <si>
    <t>7496-17-5917</t>
  </si>
  <si>
    <t>LHR GAINESVILLE LLC</t>
  </si>
  <si>
    <t>APPROVED NOT BUILT</t>
  </si>
  <si>
    <t>Hunter Property - JK Holdings</t>
  </si>
  <si>
    <t>REZ2020-00022</t>
  </si>
  <si>
    <t>8223</t>
  </si>
  <si>
    <t>44112 MERCURE CIR</t>
  </si>
  <si>
    <t>STERLING VA 20166</t>
  </si>
  <si>
    <t>STERLING</t>
  </si>
  <si>
    <t>20166</t>
  </si>
  <si>
    <t>48550000</t>
  </si>
  <si>
    <t>20211012</t>
  </si>
  <si>
    <t>RAMEIKA EDITH H TR</t>
  </si>
  <si>
    <t>7496-18-4111</t>
  </si>
  <si>
    <t>NORTHERN VIRGINIA ELECTRIC COOP</t>
  </si>
  <si>
    <t>8221</t>
  </si>
  <si>
    <t>5399 WELLINGTON RD</t>
  </si>
  <si>
    <t>GAINESVILLE VA 201551616</t>
  </si>
  <si>
    <t>201551616</t>
  </si>
  <si>
    <t>436363</t>
  </si>
  <si>
    <t>20010405</t>
  </si>
  <si>
    <t>7496-25-7319</t>
  </si>
  <si>
    <t>8613</t>
  </si>
  <si>
    <t>7496-43-8199</t>
  </si>
  <si>
    <t>13301</t>
  </si>
  <si>
    <t>CASEY LN</t>
  </si>
  <si>
    <t>NOVA MANGO FARMS LLC</t>
  </si>
  <si>
    <t>NOVA Mango Farms</t>
  </si>
  <si>
    <t>MIXED</t>
  </si>
  <si>
    <t>13001</t>
  </si>
  <si>
    <t>251 LITTLE FALLS DR</t>
  </si>
  <si>
    <t>WILMINGTON DE 19808</t>
  </si>
  <si>
    <t>WILMINGTON</t>
  </si>
  <si>
    <t>DE</t>
  </si>
  <si>
    <t>19808</t>
  </si>
  <si>
    <t>74586495</t>
  </si>
  <si>
    <t>20181023</t>
  </si>
  <si>
    <t>20210707</t>
  </si>
  <si>
    <t>7496-51-8372</t>
  </si>
  <si>
    <t>STANLEY MARTIN HOMES LLC</t>
  </si>
  <si>
    <t>Devlin Technology Park</t>
  </si>
  <si>
    <t>REZ 2022-00022</t>
  </si>
  <si>
    <t>9000</t>
  </si>
  <si>
    <t>DEVLIN RD</t>
  </si>
  <si>
    <t>11710 PLAZA AMERICA DR STE 1100</t>
  </si>
  <si>
    <t>RESTON VA 20190</t>
  </si>
  <si>
    <t>RESTON</t>
  </si>
  <si>
    <t>20190</t>
  </si>
  <si>
    <t>30160648</t>
  </si>
  <si>
    <t>20220210</t>
  </si>
  <si>
    <t>20231115</t>
  </si>
  <si>
    <t>7496-63-4146</t>
  </si>
  <si>
    <t>STANLEY MARTIN CO LLC</t>
  </si>
  <si>
    <t>8900</t>
  </si>
  <si>
    <t>20201207</t>
  </si>
  <si>
    <t>21135600</t>
  </si>
  <si>
    <t>20210115</t>
  </si>
  <si>
    <t>7496-65-8860</t>
  </si>
  <si>
    <t>12615</t>
  </si>
  <si>
    <t>FOG LIGHT WAY</t>
  </si>
  <si>
    <t>7496-68-8838</t>
  </si>
  <si>
    <t>SJP BRISTOW INVESTORS LLC</t>
  </si>
  <si>
    <t>SES Americom</t>
  </si>
  <si>
    <t>PMD</t>
  </si>
  <si>
    <t>8000</t>
  </si>
  <si>
    <t>8050 PINEY BRANCH LN</t>
  </si>
  <si>
    <t>BRISTOW VA 20136</t>
  </si>
  <si>
    <t>NEW SKIES NETWORKS INC</t>
  </si>
  <si>
    <t>20231231</t>
  </si>
  <si>
    <t>7496-88-1217</t>
  </si>
  <si>
    <t>MICROSOFT CORPORATION</t>
  </si>
  <si>
    <t>Gainesville Technology Park</t>
  </si>
  <si>
    <t>10350</t>
  </si>
  <si>
    <t>1 MICROSOFT WAY</t>
  </si>
  <si>
    <t>REDMOND WA 98052</t>
  </si>
  <si>
    <t>REDMOND</t>
  </si>
  <si>
    <t>98052</t>
  </si>
  <si>
    <t>20210512</t>
  </si>
  <si>
    <t>DR GAINESVILLE LLC</t>
  </si>
  <si>
    <t>83844618</t>
  </si>
  <si>
    <t>20210625</t>
  </si>
  <si>
    <t>6651</t>
  </si>
  <si>
    <t>PO BOX 25910</t>
  </si>
  <si>
    <t>SCOTTSDALE AZ 85255</t>
  </si>
  <si>
    <t>SCOTTSDALE</t>
  </si>
  <si>
    <t>AZ</t>
  </si>
  <si>
    <t>85255</t>
  </si>
  <si>
    <t>2750000</t>
  </si>
  <si>
    <t>20201008</t>
  </si>
  <si>
    <t>JK LAND HOLDINGS II  LLC</t>
  </si>
  <si>
    <t>11255382</t>
  </si>
  <si>
    <t>7496-98-3358</t>
  </si>
  <si>
    <t>13075</t>
  </si>
  <si>
    <t>MANASSAS VA</t>
  </si>
  <si>
    <t>20109</t>
  </si>
  <si>
    <t>ONE MICROSOFT WAY</t>
  </si>
  <si>
    <t>250000</t>
  </si>
  <si>
    <t>20210803</t>
  </si>
  <si>
    <t>PALUMBO FAMILY LIMITED LIABILITY COMPANY</t>
  </si>
  <si>
    <t>3100000</t>
  </si>
  <si>
    <t>20220831</t>
  </si>
  <si>
    <t>7497-22-3989</t>
  </si>
  <si>
    <t>5731</t>
  </si>
  <si>
    <t>9800000</t>
  </si>
  <si>
    <t>WELLINGTON RD LLC</t>
  </si>
  <si>
    <t>25008375</t>
  </si>
  <si>
    <t>20240207</t>
  </si>
  <si>
    <t>7497-23-7224</t>
  </si>
  <si>
    <t>20230222</t>
  </si>
  <si>
    <t>7497-23-7429</t>
  </si>
  <si>
    <t>20230309</t>
  </si>
  <si>
    <t>Gainesville West</t>
  </si>
  <si>
    <t>SPR2023-00176</t>
  </si>
  <si>
    <t>13255</t>
  </si>
  <si>
    <t>410 TERRY AVE NORTH</t>
  </si>
  <si>
    <t>SEATTLE WA 98109</t>
  </si>
  <si>
    <t>98109</t>
  </si>
  <si>
    <t>87801465</t>
  </si>
  <si>
    <t>20220425</t>
  </si>
  <si>
    <t>7497-33-0661</t>
  </si>
  <si>
    <t>ACCESSORY PARCEL</t>
  </si>
  <si>
    <t>Road Parcel</t>
  </si>
  <si>
    <t>5941</t>
  </si>
  <si>
    <t>46866363</t>
  </si>
  <si>
    <t>20200131</t>
  </si>
  <si>
    <t>41992 JOHN MARSHALL HIGHWAY LLC</t>
  </si>
  <si>
    <t>440510625</t>
  </si>
  <si>
    <t>7497-36-8122</t>
  </si>
  <si>
    <t>GCDC PURCHASER LLC</t>
  </si>
  <si>
    <t>Gainesville Crossing Accessory Parcel</t>
  </si>
  <si>
    <t>PMR</t>
  </si>
  <si>
    <t>13770</t>
  </si>
  <si>
    <t>6710 E CAMELBACK RD</t>
  </si>
  <si>
    <t>SCOTTSDALE AZ 85251</t>
  </si>
  <si>
    <t>85251</t>
  </si>
  <si>
    <t>20221020</t>
  </si>
  <si>
    <t>Gainesville East</t>
  </si>
  <si>
    <t>5945</t>
  </si>
  <si>
    <t>SEATTLE WA 981080416</t>
  </si>
  <si>
    <t>981080416</t>
  </si>
  <si>
    <t>20210413</t>
  </si>
  <si>
    <t>GAINESVILLE ASSOCIATES LLC</t>
  </si>
  <si>
    <t>52391698</t>
  </si>
  <si>
    <t>7497-43-7416</t>
  </si>
  <si>
    <t>University Business Park</t>
  </si>
  <si>
    <t>13490</t>
  </si>
  <si>
    <t>7497-45-3874</t>
  </si>
  <si>
    <t>GCDC PURCHASER PHASE 2 LLC</t>
  </si>
  <si>
    <t>Gainesville Crossing - Bldg #2</t>
  </si>
  <si>
    <t>13700</t>
  </si>
  <si>
    <t>9830 COLONNADE BLVD STE 600</t>
  </si>
  <si>
    <t>SAN ANTONIO TX 78230</t>
  </si>
  <si>
    <t>SAN ANTONIO</t>
  </si>
  <si>
    <t>TX</t>
  </si>
  <si>
    <t>78230</t>
  </si>
  <si>
    <t>20221221</t>
  </si>
  <si>
    <t>20231011</t>
  </si>
  <si>
    <t>7497-45-9757</t>
  </si>
  <si>
    <t>GCDC PURCHASER PHASE 3 LLC</t>
  </si>
  <si>
    <t>Gainesville Crossing - Bldg #3</t>
  </si>
  <si>
    <t>13720</t>
  </si>
  <si>
    <t>20240201</t>
  </si>
  <si>
    <t>GCDC PURCHASER PHASE 1 LLC</t>
  </si>
  <si>
    <t>Gainesville Crossing - Bldg #1</t>
  </si>
  <si>
    <t>13760</t>
  </si>
  <si>
    <t>20230505</t>
  </si>
  <si>
    <t>7497-50-1717</t>
  </si>
  <si>
    <t>6192</t>
  </si>
  <si>
    <t>PO BOX 1750</t>
  </si>
  <si>
    <t>MANASSAS VA 201081750</t>
  </si>
  <si>
    <t>201081750</t>
  </si>
  <si>
    <t>19830101</t>
  </si>
  <si>
    <t>7497-55-7796</t>
  </si>
  <si>
    <t>GCDC PURCHASER PHASE 4 LLC</t>
  </si>
  <si>
    <t>Gainesville Crossing - Bldg #4</t>
  </si>
  <si>
    <t>7497-56-7845</t>
  </si>
  <si>
    <t>Gainesville Crossing - Substation &amp; Bldgs 4 &amp; 5</t>
  </si>
  <si>
    <t>13730</t>
  </si>
  <si>
    <t>7497-57-7904</t>
  </si>
  <si>
    <t>GCDC PURCHASER  PHASE 5 LLC</t>
  </si>
  <si>
    <t>Gainesville Crossing - Bldg #5</t>
  </si>
  <si>
    <t>GCDC PURCHASER PHASE 5 LLC</t>
  </si>
  <si>
    <t>SHARPLESS ENTERPRISES LLC</t>
  </si>
  <si>
    <t>Former Atlantic Research</t>
  </si>
  <si>
    <t>6201</t>
  </si>
  <si>
    <t>2711 CENTERVILLE RD STE 300</t>
  </si>
  <si>
    <t>20170801</t>
  </si>
  <si>
    <t>56022551</t>
  </si>
  <si>
    <t>20170831</t>
  </si>
  <si>
    <t>7745</t>
  </si>
  <si>
    <t>PINEY BRANCH LN</t>
  </si>
  <si>
    <t>7498-28-2871</t>
  </si>
  <si>
    <t>JODAK LIVING TRUST</t>
  </si>
  <si>
    <t>PWDG</t>
  </si>
  <si>
    <t>5613</t>
  </si>
  <si>
    <t>ARTEMUS RD</t>
  </si>
  <si>
    <t>5617 ARTEMUS RD</t>
  </si>
  <si>
    <t>GAINESVILLE VA 20155</t>
  </si>
  <si>
    <t>20150817</t>
  </si>
  <si>
    <t>CROWN OLGA D &amp; JOHN D CROWN  SURV</t>
  </si>
  <si>
    <t>20230817</t>
  </si>
  <si>
    <t>SI NVA17 LLC</t>
  </si>
  <si>
    <t>Stack (Avanti @ Innovation)</t>
  </si>
  <si>
    <t>REZ 2019-00034</t>
  </si>
  <si>
    <t>.19 for Landbay 2</t>
  </si>
  <si>
    <t>10145</t>
  </si>
  <si>
    <t>1700 BROADWAY STE 1750</t>
  </si>
  <si>
    <t>DENVER CO 80290</t>
  </si>
  <si>
    <t>DENVER</t>
  </si>
  <si>
    <t>CO</t>
  </si>
  <si>
    <t>80290</t>
  </si>
  <si>
    <t>20231121</t>
  </si>
  <si>
    <t>YFT LOT 7 LLC</t>
  </si>
  <si>
    <t>81277200</t>
  </si>
  <si>
    <t>20231122</t>
  </si>
  <si>
    <t>7595-65-9182.00</t>
  </si>
  <si>
    <t>SI NVA16 LLC</t>
  </si>
  <si>
    <t>20201120</t>
  </si>
  <si>
    <t>TPC HORNBAKER LC</t>
  </si>
  <si>
    <t>25424207</t>
  </si>
  <si>
    <t>20220901</t>
  </si>
  <si>
    <t>7595-66-9670</t>
  </si>
  <si>
    <t>SI NVA02G LLC</t>
  </si>
  <si>
    <t>1700 BROADWAY  STE 1750</t>
  </si>
  <si>
    <t>7595-75-2306</t>
  </si>
  <si>
    <t>SI NVA02F LLC</t>
  </si>
  <si>
    <t>YES</t>
  </si>
  <si>
    <t>7595-75-4021</t>
  </si>
  <si>
    <t>SI NVA15 LLC</t>
  </si>
  <si>
    <t>9650</t>
  </si>
  <si>
    <t>20211227</t>
  </si>
  <si>
    <t>26145713</t>
  </si>
  <si>
    <t>20220902</t>
  </si>
  <si>
    <t>7595-75-7953</t>
  </si>
  <si>
    <t>STACK NVA HOLDINGS LLC</t>
  </si>
  <si>
    <t>7000000</t>
  </si>
  <si>
    <t>20220616</t>
  </si>
  <si>
    <t>7595-76-6544.00</t>
  </si>
  <si>
    <t>SI NVA 04 LLC</t>
  </si>
  <si>
    <t>9590</t>
  </si>
  <si>
    <t>20496000</t>
  </si>
  <si>
    <t>20210309</t>
  </si>
  <si>
    <t>7595-85-1099</t>
  </si>
  <si>
    <t>NA/</t>
  </si>
  <si>
    <t>SI NVA02 LLC</t>
  </si>
  <si>
    <t>9720</t>
  </si>
  <si>
    <t>20200623</t>
  </si>
  <si>
    <t>9604 HORNBAKER ROAD PRIME LLC</t>
  </si>
  <si>
    <t>20211129</t>
  </si>
  <si>
    <t>9750</t>
  </si>
  <si>
    <t>COPT DC INNOVATION LLC</t>
  </si>
  <si>
    <t>DC-F @ Innovation</t>
  </si>
  <si>
    <t>11120</t>
  </si>
  <si>
    <t>PO BOX 7541</t>
  </si>
  <si>
    <t>HICKSVILLE NY 11802</t>
  </si>
  <si>
    <t>HICKSVILLE</t>
  </si>
  <si>
    <t>NY</t>
  </si>
  <si>
    <t>11802</t>
  </si>
  <si>
    <t>20160826</t>
  </si>
  <si>
    <t>4312440</t>
  </si>
  <si>
    <t>20160901</t>
  </si>
  <si>
    <t>Powerloft @ Innovation</t>
  </si>
  <si>
    <t>9651</t>
  </si>
  <si>
    <t>1212 NEW YORK AVE NW STE 1000</t>
  </si>
  <si>
    <t>WASHINGTON DC 20005</t>
  </si>
  <si>
    <t>20005</t>
  </si>
  <si>
    <t>113250000</t>
  </si>
  <si>
    <t>20100914</t>
  </si>
  <si>
    <t>7596-16-5979</t>
  </si>
  <si>
    <t>8400</t>
  </si>
  <si>
    <t>6711 COLUMBUS GATEWAY DR STE 300</t>
  </si>
  <si>
    <t>20230131</t>
  </si>
  <si>
    <t>7596-17-0706</t>
  </si>
  <si>
    <t>DC 12 14 DE LLC</t>
  </si>
  <si>
    <t>SWM POND</t>
  </si>
  <si>
    <t>7066</t>
  </si>
  <si>
    <t>8860000</t>
  </si>
  <si>
    <t>20150209</t>
  </si>
  <si>
    <t>COPT DC-12 LLC</t>
  </si>
  <si>
    <t>Amazon - DC12</t>
  </si>
  <si>
    <t>7056</t>
  </si>
  <si>
    <t>20150513</t>
  </si>
  <si>
    <t>7596-27-0053</t>
  </si>
  <si>
    <t>8300</t>
  </si>
  <si>
    <t>7596-43-9061</t>
  </si>
  <si>
    <t>20130502</t>
  </si>
  <si>
    <t>WELLINGTON ROAD ASSOCIATES LLC</t>
  </si>
  <si>
    <t>4575000</t>
  </si>
  <si>
    <t>20211119</t>
  </si>
  <si>
    <t>KH DATA CAPITAL BUILDING 4 LLC</t>
  </si>
  <si>
    <t>KH Data Capital</t>
  </si>
  <si>
    <t>11680</t>
  </si>
  <si>
    <t>1101 ENTERPRISE AVENUE</t>
  </si>
  <si>
    <t>ROYERSFORD PA 19468</t>
  </si>
  <si>
    <t>ROYERSFORD</t>
  </si>
  <si>
    <t>PA</t>
  </si>
  <si>
    <t>19468</t>
  </si>
  <si>
    <t>20160831</t>
  </si>
  <si>
    <t>KH DATA CAPITAL DEVELOPMENT LAND LLC</t>
  </si>
  <si>
    <t>2600000</t>
  </si>
  <si>
    <t>20160921</t>
  </si>
  <si>
    <t>7596-54-4132</t>
  </si>
  <si>
    <t>PWC PROP 1 LLC</t>
  </si>
  <si>
    <t>UNDER APPLICATION</t>
  </si>
  <si>
    <t>WELLINGTON GLEN TECH PARK</t>
  </si>
  <si>
    <t>REZ 2024-00018</t>
  </si>
  <si>
    <t>7728</t>
  </si>
  <si>
    <t>817 BROADWAY 10 FLOOR</t>
  </si>
  <si>
    <t>NEW YORK NY 10003</t>
  </si>
  <si>
    <t>NEW YORK</t>
  </si>
  <si>
    <t>10003</t>
  </si>
  <si>
    <t>20151014</t>
  </si>
  <si>
    <t>ARCADIA LAND INC</t>
  </si>
  <si>
    <t>24853949</t>
  </si>
  <si>
    <t>20230707</t>
  </si>
  <si>
    <t>IRON MOUNTAIN DATA CENTERS LLC</t>
  </si>
  <si>
    <t>REZ 2022-00031</t>
  </si>
  <si>
    <t>7729</t>
  </si>
  <si>
    <t>20220510</t>
  </si>
  <si>
    <t>20231218</t>
  </si>
  <si>
    <t>7596-56-1578</t>
  </si>
  <si>
    <t>11630</t>
  </si>
  <si>
    <t>20230620</t>
  </si>
  <si>
    <t>7596-57-4735</t>
  </si>
  <si>
    <t>11650</t>
  </si>
  <si>
    <t>20210702</t>
  </si>
  <si>
    <t>COPT DC 19</t>
  </si>
  <si>
    <t>REZ1980-0030</t>
  </si>
  <si>
    <t>8170</t>
  </si>
  <si>
    <t>3570000</t>
  </si>
  <si>
    <t>20160609</t>
  </si>
  <si>
    <t>20160726</t>
  </si>
  <si>
    <t>WELLINGTON GLEN LLC</t>
  </si>
  <si>
    <t>MANASSAS TECH CENTER</t>
  </si>
  <si>
    <t>REZ 2021-00014</t>
  </si>
  <si>
    <t>8870</t>
  </si>
  <si>
    <t>1 FEDERAL  ST 17TH FL</t>
  </si>
  <si>
    <t>BOSTON MA 02110</t>
  </si>
  <si>
    <t>BOSTON</t>
  </si>
  <si>
    <t>MA</t>
  </si>
  <si>
    <t>02110</t>
  </si>
  <si>
    <t>20160412</t>
  </si>
  <si>
    <t>HORNBAKER BUSINESS PARK LLC</t>
  </si>
  <si>
    <t>19000000</t>
  </si>
  <si>
    <t>20220907</t>
  </si>
  <si>
    <t>7596-63-6606</t>
  </si>
  <si>
    <t>PWC PROP 2 LLC</t>
  </si>
  <si>
    <t>11901</t>
  </si>
  <si>
    <t>20151106</t>
  </si>
  <si>
    <t>3146051</t>
  </si>
  <si>
    <t>7596-64-6285</t>
  </si>
  <si>
    <t>IRON MOUNTAIN BUILDING 10</t>
  </si>
  <si>
    <t>11451</t>
  </si>
  <si>
    <t>1 FEDERAL ST</t>
  </si>
  <si>
    <t>7596-64-8677</t>
  </si>
  <si>
    <t>7596-64-9220</t>
  </si>
  <si>
    <t>IRON MOUNTAIN DATA CENTERS VIRGINIA 6 LLC</t>
  </si>
  <si>
    <t>7749</t>
  </si>
  <si>
    <t>1101 ENTERPRISE DRIVE</t>
  </si>
  <si>
    <t>20230901</t>
  </si>
  <si>
    <t>20231116</t>
  </si>
  <si>
    <t>REZ2021-00022</t>
  </si>
  <si>
    <t>70'</t>
  </si>
  <si>
    <t>11560</t>
  </si>
  <si>
    <t>20210924</t>
  </si>
  <si>
    <t>IRON MOUNTAIN DATA CENTERS VA 4/5 JV LLC</t>
  </si>
  <si>
    <t>IRON MOUNTAIN DATA CENTERS VA 7  LLC</t>
  </si>
  <si>
    <t>8328</t>
  </si>
  <si>
    <t>20231117</t>
  </si>
  <si>
    <t>IRON MOUNTAIN DATA CENTERS VA 7 JV LLC</t>
  </si>
  <si>
    <t>7596-74-2370</t>
  </si>
  <si>
    <t>7596-76-6353</t>
  </si>
  <si>
    <t>20230928</t>
  </si>
  <si>
    <t>7596-77-9742</t>
  </si>
  <si>
    <t>NORTHERN VIRGINIA ELECTRIC COOPERATIVE</t>
  </si>
  <si>
    <t>8301</t>
  </si>
  <si>
    <t>PO BOX 2710</t>
  </si>
  <si>
    <t>MANASSAS VA 201080875</t>
  </si>
  <si>
    <t>201080875</t>
  </si>
  <si>
    <t>795000</t>
  </si>
  <si>
    <t>20140327</t>
  </si>
  <si>
    <t>20150430</t>
  </si>
  <si>
    <t>7596-79-3589</t>
  </si>
  <si>
    <t>Manassas DC Operating</t>
  </si>
  <si>
    <t>Manassas Point - Iron Mountain</t>
  </si>
  <si>
    <t>REZ2024-00001</t>
  </si>
  <si>
    <t>78'</t>
  </si>
  <si>
    <t>7596-85-7423</t>
  </si>
  <si>
    <t>WII REALTY MANAGEMENT INC</t>
  </si>
  <si>
    <t>8351</t>
  </si>
  <si>
    <t>PO BOX 1770</t>
  </si>
  <si>
    <t>MANASSAS VA 201081770</t>
  </si>
  <si>
    <t>201081770</t>
  </si>
  <si>
    <t>19000101</t>
  </si>
  <si>
    <t>7596-86-2550</t>
  </si>
  <si>
    <t>VIRGINIA ELECTRIC &amp; POWER COMPANY</t>
  </si>
  <si>
    <t>8313</t>
  </si>
  <si>
    <t>PO BOX 27026</t>
  </si>
  <si>
    <t>4800000</t>
  </si>
  <si>
    <t>20110907</t>
  </si>
  <si>
    <t>7596-89-0058</t>
  </si>
  <si>
    <t>AMAZON</t>
  </si>
  <si>
    <t>7600</t>
  </si>
  <si>
    <t>DOANE DR</t>
  </si>
  <si>
    <t>BRE FOXTROT 7600 DOANE DRIVE LLC</t>
  </si>
  <si>
    <t>23990748</t>
  </si>
  <si>
    <t>20221228</t>
  </si>
  <si>
    <t>11800</t>
  </si>
  <si>
    <t>BREWERS SPRING RD</t>
  </si>
  <si>
    <t>410 TERRY AVE N</t>
  </si>
  <si>
    <t>20000000</t>
  </si>
  <si>
    <t>20180606</t>
  </si>
  <si>
    <t>BRE FOXTROT 11800 BREWERS SPRING LLC</t>
  </si>
  <si>
    <t>20915801</t>
  </si>
  <si>
    <t>11801</t>
  </si>
  <si>
    <t>130 S JEFFERSON ST UNIT 300</t>
  </si>
  <si>
    <t>CHICAGO IL 60661</t>
  </si>
  <si>
    <t>CHICAGO</t>
  </si>
  <si>
    <t>IL</t>
  </si>
  <si>
    <t>60661</t>
  </si>
  <si>
    <t>18600000</t>
  </si>
  <si>
    <t>BRE FOXTROT 11801 BREWERS SPRING LLC</t>
  </si>
  <si>
    <t>18900000</t>
  </si>
  <si>
    <t>20210326</t>
  </si>
  <si>
    <t>7597-54-1893.01</t>
  </si>
  <si>
    <t>AMAZON DATA SERVICES INC.</t>
  </si>
  <si>
    <t>7597-54-9420.01</t>
  </si>
  <si>
    <t>GI TC 7510 MASON KING CT LLC</t>
  </si>
  <si>
    <t>7510</t>
  </si>
  <si>
    <t>MASON KING CT</t>
  </si>
  <si>
    <t>4 EMBARCADERO CENTER STE 3200</t>
  </si>
  <si>
    <t>SAN FRANCISCO CA 94111</t>
  </si>
  <si>
    <t>SAN FRANCISCO</t>
  </si>
  <si>
    <t>94111</t>
  </si>
  <si>
    <t>20131218</t>
  </si>
  <si>
    <t>MASON KING COURT ASSOCIATES L P</t>
  </si>
  <si>
    <t>17425000</t>
  </si>
  <si>
    <t>7597-70-9703</t>
  </si>
  <si>
    <t>MANASSAS TECHNOLOGY PARTNERS LLC</t>
  </si>
  <si>
    <t>7505</t>
  </si>
  <si>
    <t>2765 SAND HILL RD STE 200</t>
  </si>
  <si>
    <t>MENLO PARK CA 94025</t>
  </si>
  <si>
    <t>MENLO PARK</t>
  </si>
  <si>
    <t>94025</t>
  </si>
  <si>
    <t>20846080</t>
  </si>
  <si>
    <t>20131001</t>
  </si>
  <si>
    <t>DIGITAL PR MASON KING COURT LLC</t>
  </si>
  <si>
    <t>53020000</t>
  </si>
  <si>
    <t>20210921</t>
  </si>
  <si>
    <t>7500</t>
  </si>
  <si>
    <t>3273860</t>
  </si>
  <si>
    <t>20180601</t>
  </si>
  <si>
    <t>Westview 66 - MNZ01</t>
  </si>
  <si>
    <t>11314</t>
  </si>
  <si>
    <t>12000000</t>
  </si>
  <si>
    <t>20190204</t>
  </si>
  <si>
    <t>STONEBRIDGE ACQUISTIONS LLC</t>
  </si>
  <si>
    <t>28764577</t>
  </si>
  <si>
    <t>20200923</t>
  </si>
  <si>
    <t>ALIGNED DATA CENTERS (BALLS FORD) PROPCO LLC</t>
  </si>
  <si>
    <t>10920</t>
  </si>
  <si>
    <t>2800 SUMMIT AVE</t>
  </si>
  <si>
    <t>PLANO TX 75074</t>
  </si>
  <si>
    <t>PLANO</t>
  </si>
  <si>
    <t>75074</t>
  </si>
  <si>
    <t>10500000</t>
  </si>
  <si>
    <t>20190326</t>
  </si>
  <si>
    <t>NVC LLC</t>
  </si>
  <si>
    <t>42531450</t>
  </si>
  <si>
    <t>20221102</t>
  </si>
  <si>
    <t>COLES</t>
  </si>
  <si>
    <t>UNICORN INTERESTS LLC</t>
  </si>
  <si>
    <t>10940</t>
  </si>
  <si>
    <t>20112</t>
  </si>
  <si>
    <t>1212 NEW YORK AVE NW STE 550</t>
  </si>
  <si>
    <t>20750000</t>
  </si>
  <si>
    <t>20060915</t>
  </si>
  <si>
    <t>20200826</t>
  </si>
  <si>
    <t>ABTEEN VENTURES LLC</t>
  </si>
  <si>
    <t>Manassas Corporate Ctr - Bldg #1</t>
  </si>
  <si>
    <t>MT</t>
  </si>
  <si>
    <t>10880</t>
  </si>
  <si>
    <t>20110</t>
  </si>
  <si>
    <t>20160429</t>
  </si>
  <si>
    <t>UNICORN RETAIL LLC</t>
  </si>
  <si>
    <t>20160520</t>
  </si>
  <si>
    <t>7694-87-2108</t>
  </si>
  <si>
    <t>Mid-County Industrial Park</t>
  </si>
  <si>
    <t>10101</t>
  </si>
  <si>
    <t>BOURZOU VENTURES LLC</t>
  </si>
  <si>
    <t>Manassas Corporate Ctr - Bldg #2</t>
  </si>
  <si>
    <t>10100</t>
  </si>
  <si>
    <t>1212 NEW YORK AVE NW STE1000</t>
  </si>
  <si>
    <t>7694-95-2326.00</t>
  </si>
  <si>
    <t>MANUCHEHR VENTURES TWO LLC</t>
  </si>
  <si>
    <t>10910</t>
  </si>
  <si>
    <t>20201104</t>
  </si>
  <si>
    <t>MACAW INTERESTS LLC &amp; DUPONTE II LP &amp; MERCER INTEREST LLC</t>
  </si>
  <si>
    <t>7694-95-7303.00</t>
  </si>
  <si>
    <t>MANUCHEHR VENTURES LLC</t>
  </si>
  <si>
    <t>Manassas Corporate Ctr</t>
  </si>
  <si>
    <t>10900</t>
  </si>
  <si>
    <t>20201002</t>
  </si>
  <si>
    <t>7694-96-2291</t>
  </si>
  <si>
    <t>MANASSAS CORPORATE CENTER OWNERS ASSOCIATION INC</t>
  </si>
  <si>
    <t>ROAD PARCEL</t>
  </si>
  <si>
    <t>10061</t>
  </si>
  <si>
    <t>93</t>
  </si>
  <si>
    <t>Pvt Streets (owned by HOA)</t>
  </si>
  <si>
    <t>Airport Gateway Commerce Center</t>
  </si>
  <si>
    <t>Unknown</t>
  </si>
  <si>
    <t>10849</t>
  </si>
  <si>
    <t>1212 NEW YORK AVE NW SUITE 550</t>
  </si>
  <si>
    <t>UNICORN HOTEL LLC</t>
  </si>
  <si>
    <t>10850</t>
  </si>
  <si>
    <t>1212 NEW YORK AVE NW SUITE 1000</t>
  </si>
  <si>
    <t>20170922</t>
  </si>
  <si>
    <t>SI NVA05 LLC</t>
  </si>
  <si>
    <t>SI NVA05</t>
  </si>
  <si>
    <t>9680</t>
  </si>
  <si>
    <t>20220222</t>
  </si>
  <si>
    <t>STACK INNOVATION HOLDINGS LLC</t>
  </si>
  <si>
    <t>20220314</t>
  </si>
  <si>
    <t>SI NVA06 LLC</t>
  </si>
  <si>
    <t>SI NVA06</t>
  </si>
  <si>
    <t>9700</t>
  </si>
  <si>
    <t>SI NVA07 LLC</t>
  </si>
  <si>
    <t>SI NVA07</t>
  </si>
  <si>
    <t>SI NVA08 LLC</t>
  </si>
  <si>
    <t>SI NVA08</t>
  </si>
  <si>
    <t>9740</t>
  </si>
  <si>
    <t>7695-36-6111</t>
  </si>
  <si>
    <t>10675</t>
  </si>
  <si>
    <t>7695-38-4751</t>
  </si>
  <si>
    <t>QTS MANASSAS I DC4 LLC</t>
  </si>
  <si>
    <t>DC4</t>
  </si>
  <si>
    <t>10680</t>
  </si>
  <si>
    <t>345 PARK AVE</t>
  </si>
  <si>
    <t>NEW YORK NY 10154</t>
  </si>
  <si>
    <t>10154</t>
  </si>
  <si>
    <t>20221215</t>
  </si>
  <si>
    <t>QUALITYTECH LP</t>
  </si>
  <si>
    <t>DC-5</t>
  </si>
  <si>
    <t>9301</t>
  </si>
  <si>
    <t>12851 FOSTER ST</t>
  </si>
  <si>
    <t>OVERLAND PARK  KS 66213</t>
  </si>
  <si>
    <t>OVERLAND PARK</t>
  </si>
  <si>
    <t>KS</t>
  </si>
  <si>
    <t>66213</t>
  </si>
  <si>
    <t>20190221</t>
  </si>
  <si>
    <t>QTS INVESTMENT PROPERTIES MANASSAS II LLC</t>
  </si>
  <si>
    <t>20220325</t>
  </si>
  <si>
    <t>7695-39-1090</t>
  </si>
  <si>
    <t>yes</t>
  </si>
  <si>
    <t>10700</t>
  </si>
  <si>
    <t>PYRAMID PL</t>
  </si>
  <si>
    <t>7695-47-3376</t>
  </si>
  <si>
    <t>QTS MANASSAS I DC6 LLC</t>
  </si>
  <si>
    <t>DC6</t>
  </si>
  <si>
    <t>REZ2020-00019</t>
  </si>
  <si>
    <t>60'</t>
  </si>
  <si>
    <t>9540</t>
  </si>
  <si>
    <t>QTS INVESTMENTS PROPERTIES MANASSAS LLC</t>
  </si>
  <si>
    <t>ACADIA PHASE 2B</t>
  </si>
  <si>
    <t>9400</t>
  </si>
  <si>
    <t>OVERLAND PARK KS 66213</t>
  </si>
  <si>
    <t>20181205</t>
  </si>
  <si>
    <t>7695-48-5650</t>
  </si>
  <si>
    <t>QTS MANASSAS I DC2 LLC</t>
  </si>
  <si>
    <t>DC2</t>
  </si>
  <si>
    <t>9420</t>
  </si>
  <si>
    <t>20230523</t>
  </si>
  <si>
    <t>7695-49-4848</t>
  </si>
  <si>
    <t>9340</t>
  </si>
  <si>
    <t>2100000</t>
  </si>
  <si>
    <t>20080630</t>
  </si>
  <si>
    <t>CASHVAD VENTURES LLC</t>
  </si>
  <si>
    <t>Ashwood</t>
  </si>
  <si>
    <t>REZ2018-00001</t>
  </si>
  <si>
    <t>10400</t>
  </si>
  <si>
    <t>1212 NEW YORK AVE STE 1000</t>
  </si>
  <si>
    <t>20210223</t>
  </si>
  <si>
    <t>20210830</t>
  </si>
  <si>
    <t>Brickyard</t>
  </si>
  <si>
    <t>REZ2018-00002</t>
  </si>
  <si>
    <t>10000</t>
  </si>
  <si>
    <t>5707 SOUTHWEST PKWY BLDG 1 STE 275</t>
  </si>
  <si>
    <t>AUSTIN TX 78735</t>
  </si>
  <si>
    <t>AUSTIN</t>
  </si>
  <si>
    <t>78735</t>
  </si>
  <si>
    <t>20210615</t>
  </si>
  <si>
    <t>DIGITAL SECOND MANASSAS LLC</t>
  </si>
  <si>
    <t>49799995</t>
  </si>
  <si>
    <t>20240111</t>
  </si>
  <si>
    <t>7498-28-8254</t>
  </si>
  <si>
    <t>5617</t>
  </si>
  <si>
    <t>110000</t>
  </si>
  <si>
    <t>20040218</t>
  </si>
  <si>
    <t>CROWN JOHN D &amp; OLGA D SURV</t>
  </si>
  <si>
    <t>7498-34-5957</t>
  </si>
  <si>
    <t>SAFDAR ASAD &amp; ASIM SAFDAR J-T</t>
  </si>
  <si>
    <t>5920</t>
  </si>
  <si>
    <t>5920 ARTEMUS RD</t>
  </si>
  <si>
    <t>264614</t>
  </si>
  <si>
    <t>20170901</t>
  </si>
  <si>
    <t>SAFDAR ASAD</t>
  </si>
  <si>
    <t>20210511</t>
  </si>
  <si>
    <t>7498-34-9430</t>
  </si>
  <si>
    <t>HEWITT PATRICK WILLIAM &amp; PATRICIA HEWITT RTDD</t>
  </si>
  <si>
    <t>13050</t>
  </si>
  <si>
    <t>TRAPPERS RIDGE CT</t>
  </si>
  <si>
    <t>13050 TRAPPERS RIDGE CT</t>
  </si>
  <si>
    <t>20230802</t>
  </si>
  <si>
    <t>HEWITT PATRICK WILLIAM &amp; PATRICIA HEWITT SURV</t>
  </si>
  <si>
    <t>7498-35-3911</t>
  </si>
  <si>
    <t>TRIGON HOMES LLC</t>
  </si>
  <si>
    <t>5880</t>
  </si>
  <si>
    <t>15349  BRANDY RD</t>
  </si>
  <si>
    <t>CULPEPER VA 22701</t>
  </si>
  <si>
    <t>CULPEPER</t>
  </si>
  <si>
    <t>22701</t>
  </si>
  <si>
    <t>20200911</t>
  </si>
  <si>
    <t>RAINBOW CHRISTIAN SERVICES</t>
  </si>
  <si>
    <t>279000</t>
  </si>
  <si>
    <t>7498-35-9736</t>
  </si>
  <si>
    <t>MORALES JUAN F PINEDA</t>
  </si>
  <si>
    <t>5960</t>
  </si>
  <si>
    <t>6004 ARTEMUS RD</t>
  </si>
  <si>
    <t>226733</t>
  </si>
  <si>
    <t>20200720</t>
  </si>
  <si>
    <t>260000</t>
  </si>
  <si>
    <t>20200729</t>
  </si>
  <si>
    <t>7498-36-4869</t>
  </si>
  <si>
    <t>RWH CONTRACTING INC</t>
  </si>
  <si>
    <t>5802</t>
  </si>
  <si>
    <t>2263 JENNINGS ST</t>
  </si>
  <si>
    <t>WOODBRIDGE VA 22191</t>
  </si>
  <si>
    <t>22191</t>
  </si>
  <si>
    <t>2922654</t>
  </si>
  <si>
    <t>20141222</t>
  </si>
  <si>
    <t>800000</t>
  </si>
  <si>
    <t>20170830</t>
  </si>
  <si>
    <t>7498-36-5811</t>
  </si>
  <si>
    <t>5840</t>
  </si>
  <si>
    <t>7498-37-9232</t>
  </si>
  <si>
    <t>KIM HYONG S &amp; SANG-WEON SURV</t>
  </si>
  <si>
    <t>13070</t>
  </si>
  <si>
    <t>HADDONFIELD LN</t>
  </si>
  <si>
    <t>536 COLQUITT DR</t>
  </si>
  <si>
    <t>PITTSBURGH PA 15238</t>
  </si>
  <si>
    <t>PITTSBURGH</t>
  </si>
  <si>
    <t>15238</t>
  </si>
  <si>
    <t>370000</t>
  </si>
  <si>
    <t>20050214</t>
  </si>
  <si>
    <t>O'SULLIVAN DANIEL &amp; GEORGE KOUTSOUKOS T-C</t>
  </si>
  <si>
    <t>420000</t>
  </si>
  <si>
    <t>20060504</t>
  </si>
  <si>
    <t>7498-38-7570</t>
  </si>
  <si>
    <t>CARLIN JOHN F JR &amp; SHI YING SONG SURV</t>
  </si>
  <si>
    <t>13151</t>
  </si>
  <si>
    <t>DOMINIQUE ESTATES LN</t>
  </si>
  <si>
    <t>CATHARPIN VA</t>
  </si>
  <si>
    <t>20143</t>
  </si>
  <si>
    <t>13151 DOMINIQUE ESTATES LN</t>
  </si>
  <si>
    <t>CATHARPIN VA 20143</t>
  </si>
  <si>
    <t>CATHARPIN</t>
  </si>
  <si>
    <t>674375</t>
  </si>
  <si>
    <t>20060410</t>
  </si>
  <si>
    <t>NVR INC</t>
  </si>
  <si>
    <t>1317725</t>
  </si>
  <si>
    <t>20060703</t>
  </si>
  <si>
    <t>7498-38-7916</t>
  </si>
  <si>
    <t>NIJER UDHAM SING &amp; SURJIT KAUR SURV</t>
  </si>
  <si>
    <t>13060</t>
  </si>
  <si>
    <t>13060 HADDONFIELD LN</t>
  </si>
  <si>
    <t>498900</t>
  </si>
  <si>
    <t>20130305</t>
  </si>
  <si>
    <t>US BANK NA TR</t>
  </si>
  <si>
    <t>735000</t>
  </si>
  <si>
    <t>20130702</t>
  </si>
  <si>
    <t>7498-39-2117</t>
  </si>
  <si>
    <t>WERTH MATHEW W &amp; JENNIFER L</t>
  </si>
  <si>
    <t>13201</t>
  </si>
  <si>
    <t>THORNTON DR</t>
  </si>
  <si>
    <t>13201 THORNTON DR</t>
  </si>
  <si>
    <t>GAINESVILLE VA 201551301</t>
  </si>
  <si>
    <t>201551301</t>
  </si>
  <si>
    <t>21000</t>
  </si>
  <si>
    <t>19750901</t>
  </si>
  <si>
    <t>CONNER E R JR</t>
  </si>
  <si>
    <t>152000</t>
  </si>
  <si>
    <t>20030326</t>
  </si>
  <si>
    <t>7498-42-6117</t>
  </si>
  <si>
    <t>SNYDER PAGE S TR</t>
  </si>
  <si>
    <t>6312</t>
  </si>
  <si>
    <t>PAGELAND LN</t>
  </si>
  <si>
    <t>6312 PAGELAND LN</t>
  </si>
  <si>
    <t>20130122</t>
  </si>
  <si>
    <t>SNYDER PAGE S</t>
  </si>
  <si>
    <t>20190604</t>
  </si>
  <si>
    <t>7498-43-0283</t>
  </si>
  <si>
    <t>LEE MARK A &amp; LILOUTIE R SURV</t>
  </si>
  <si>
    <t>13041</t>
  </si>
  <si>
    <t>13041 TRAPPERS RIDGE CT</t>
  </si>
  <si>
    <t>4500000</t>
  </si>
  <si>
    <t>20061212</t>
  </si>
  <si>
    <t>MORELAND LLC</t>
  </si>
  <si>
    <t>240000</t>
  </si>
  <si>
    <t>20121108</t>
  </si>
  <si>
    <t>7498-43-1428</t>
  </si>
  <si>
    <t>WINTERS CHRISTOPHER &amp; ABIGAIL SURV</t>
  </si>
  <si>
    <t>13031</t>
  </si>
  <si>
    <t>13031 TRAPPERS RIDGE CT</t>
  </si>
  <si>
    <t>225000</t>
  </si>
  <si>
    <t>20120821</t>
  </si>
  <si>
    <t>7498-43-6254</t>
  </si>
  <si>
    <t>RAMOS JOSE JR</t>
  </si>
  <si>
    <t>13021</t>
  </si>
  <si>
    <t>13021 TRAPPERS RIDGE CT</t>
  </si>
  <si>
    <t>300000</t>
  </si>
  <si>
    <t>20201020</t>
  </si>
  <si>
    <t>834621</t>
  </si>
  <si>
    <t>20211202</t>
  </si>
  <si>
    <t>7498-44-2890</t>
  </si>
  <si>
    <t>ALSRUHE TIMOTHY F TR &amp; DAISY G TR</t>
  </si>
  <si>
    <t>13040</t>
  </si>
  <si>
    <t>13040 TRAPPERS RIDGE DR</t>
  </si>
  <si>
    <t>20170516</t>
  </si>
  <si>
    <t>7498-44-8461</t>
  </si>
  <si>
    <t>STANTON STUART &amp; KRISTEN SURV</t>
  </si>
  <si>
    <t>13030</t>
  </si>
  <si>
    <t>13030 TRAPPERS RIDGE CT</t>
  </si>
  <si>
    <t>235300</t>
  </si>
  <si>
    <t>20110107</t>
  </si>
  <si>
    <t>KAISER HERBERT E &amp; BRIAN FROELICH</t>
  </si>
  <si>
    <t>200000</t>
  </si>
  <si>
    <t>20130128</t>
  </si>
  <si>
    <t>7498-45-4762</t>
  </si>
  <si>
    <t>6004</t>
  </si>
  <si>
    <t>PO BOX 368</t>
  </si>
  <si>
    <t>HAYMARKET VA 20168</t>
  </si>
  <si>
    <t>20168</t>
  </si>
  <si>
    <t>475000</t>
  </si>
  <si>
    <t>20160316</t>
  </si>
  <si>
    <t>7498-46-7192</t>
  </si>
  <si>
    <t>LEIBSON DAVID A &amp; MARIE L SURV</t>
  </si>
  <si>
    <t>13021 HADDONFIELD LN</t>
  </si>
  <si>
    <t>399000</t>
  </si>
  <si>
    <t>20050405</t>
  </si>
  <si>
    <t>7498-47-6936</t>
  </si>
  <si>
    <t>VAN HORN GARY L &amp; LYNN S VAN HORN SURV</t>
  </si>
  <si>
    <t>13071</t>
  </si>
  <si>
    <t>13071 HADDONFIELD LN</t>
  </si>
  <si>
    <t>405000</t>
  </si>
  <si>
    <t>20050909</t>
  </si>
  <si>
    <t>CHRISTENSEN GEORGE M &amp; LINDA L &amp; GRANT A</t>
  </si>
  <si>
    <t>945000</t>
  </si>
  <si>
    <t>20190906</t>
  </si>
  <si>
    <t>7498-47-8196</t>
  </si>
  <si>
    <t>AZAD ABDUL K TR</t>
  </si>
  <si>
    <t>1644 LA SALLE AVE</t>
  </si>
  <si>
    <t>MC LEAN VA 22102</t>
  </si>
  <si>
    <t>MC LEAN</t>
  </si>
  <si>
    <t>22102</t>
  </si>
  <si>
    <t>350000</t>
  </si>
  <si>
    <t>20041217</t>
  </si>
  <si>
    <t>AZAD ABDUL K</t>
  </si>
  <si>
    <t>20221122</t>
  </si>
  <si>
    <t>7498-48-5560</t>
  </si>
  <si>
    <t>CARROLL LEWIS A &amp; STEVEN LEWIS CARROLL SURV</t>
  </si>
  <si>
    <t>13101</t>
  </si>
  <si>
    <t>13101 DOMINIQUE ESTATES LN</t>
  </si>
  <si>
    <t>1313332</t>
  </si>
  <si>
    <t>20060607</t>
  </si>
  <si>
    <t>BARSHOW MARK H &amp; FIONA L SURV</t>
  </si>
  <si>
    <t>1310000</t>
  </si>
  <si>
    <t>20210409</t>
  </si>
  <si>
    <t>7498-49-2407</t>
  </si>
  <si>
    <t>WHITE ROBERT L &amp; MALLIE I RAMONA SURV</t>
  </si>
  <si>
    <t>13100</t>
  </si>
  <si>
    <t>13100 DOMINIQUE ESTATES LN</t>
  </si>
  <si>
    <t>849990</t>
  </si>
  <si>
    <t>20060802</t>
  </si>
  <si>
    <t>7498-49-2831</t>
  </si>
  <si>
    <t>WINSLOW THURMAN L &amp; LEIGH ANN R WINSLOW SURV</t>
  </si>
  <si>
    <t>13018</t>
  </si>
  <si>
    <t>13018 THORNTON DR</t>
  </si>
  <si>
    <t>20170619</t>
  </si>
  <si>
    <t>READY TO HANG LLC</t>
  </si>
  <si>
    <t>467900</t>
  </si>
  <si>
    <t>20200107</t>
  </si>
  <si>
    <t>7498-49-2873</t>
  </si>
  <si>
    <t>GOLDSBERRY JASON C &amp; MICHELLE L GOLDSBERRY  SURV</t>
  </si>
  <si>
    <t>13012</t>
  </si>
  <si>
    <t>13012 THORNTON DR</t>
  </si>
  <si>
    <t>CATHARPIN VA 201431202</t>
  </si>
  <si>
    <t>201431202</t>
  </si>
  <si>
    <t>595000</t>
  </si>
  <si>
    <t>20101227</t>
  </si>
  <si>
    <t>MORASKI RICHARD C ETAL SURV</t>
  </si>
  <si>
    <t>782900</t>
  </si>
  <si>
    <t>20180402</t>
  </si>
  <si>
    <t>7498-49-8156</t>
  </si>
  <si>
    <t>OWEN MICHAEL D &amp; JAMIE OWEN  SURV</t>
  </si>
  <si>
    <t>12884</t>
  </si>
  <si>
    <t>12884 THORNTON DR</t>
  </si>
  <si>
    <t>525000</t>
  </si>
  <si>
    <t>20180105</t>
  </si>
  <si>
    <t>KAMMERMERDIENER DOUG W &amp; MARGARET KINZER KAMMERDIENER  J-T SURV</t>
  </si>
  <si>
    <t>745000</t>
  </si>
  <si>
    <t>20210420</t>
  </si>
  <si>
    <t>7498-51-1835</t>
  </si>
  <si>
    <t>PAGELAND FARM ASSOCIATES</t>
  </si>
  <si>
    <t>6500</t>
  </si>
  <si>
    <t>GAINESVILLE VA 201551521</t>
  </si>
  <si>
    <t>201551521</t>
  </si>
  <si>
    <t>19870801</t>
  </si>
  <si>
    <t>7498-53-1385</t>
  </si>
  <si>
    <t>GROSSMAN MICHAEL DONALD TR</t>
  </si>
  <si>
    <t>13001 TRAPPERS RIDGE CT</t>
  </si>
  <si>
    <t>GROSSMAN HEATHER N TR &amp; MICHAEL D GROSSMAN TR</t>
  </si>
  <si>
    <t>20211215</t>
  </si>
  <si>
    <t>7498-53-2739</t>
  </si>
  <si>
    <t>DAVIDSON HEATHER MARIE</t>
  </si>
  <si>
    <t>13011</t>
  </si>
  <si>
    <t>4750 SHADOW WOODS CT</t>
  </si>
  <si>
    <t>DUMFRIES VA 22025</t>
  </si>
  <si>
    <t>DUMFRIES</t>
  </si>
  <si>
    <t>22025</t>
  </si>
  <si>
    <t>20130508</t>
  </si>
  <si>
    <t>CHURAN GARY G &amp; JEAN D SURV</t>
  </si>
  <si>
    <t>237500</t>
  </si>
  <si>
    <t>20180504</t>
  </si>
  <si>
    <t>7498-54-2867</t>
  </si>
  <si>
    <t>TRAPPERS RIDGE LLC</t>
  </si>
  <si>
    <t>12981</t>
  </si>
  <si>
    <t>4320 PRINCE WILLIAM PKWY UNIT 113</t>
  </si>
  <si>
    <t>270000</t>
  </si>
  <si>
    <t>20170919</t>
  </si>
  <si>
    <t>ALRADAIDEH MUWAFFAQ &amp; SAMAR KAMAL ODEH SURV</t>
  </si>
  <si>
    <t>395000</t>
  </si>
  <si>
    <t>20210811</t>
  </si>
  <si>
    <t>7498-54-8408</t>
  </si>
  <si>
    <t>RIDGEWAY BRUCE E &amp; MARY A RIDGEWAY  SURV</t>
  </si>
  <si>
    <t>6208</t>
  </si>
  <si>
    <t>6208 ARTEMUS RD</t>
  </si>
  <si>
    <t>20150330</t>
  </si>
  <si>
    <t>KERN DOUGLAS P  TR</t>
  </si>
  <si>
    <t>549900</t>
  </si>
  <si>
    <t>7498-55-0077</t>
  </si>
  <si>
    <t>ZALASKUS KENNETH &amp; MARY ZALASKUS  SURV</t>
  </si>
  <si>
    <t>6011</t>
  </si>
  <si>
    <t>6011 ARTEMUS RD</t>
  </si>
  <si>
    <t>20110630</t>
  </si>
  <si>
    <t>20181009</t>
  </si>
  <si>
    <t>7498-55-3343</t>
  </si>
  <si>
    <t>ZALASKUS BRYAN M &amp; KAITLIN JENKINS J-T SURV</t>
  </si>
  <si>
    <t>6031</t>
  </si>
  <si>
    <t>ZALASKUS BRYAN M</t>
  </si>
  <si>
    <t>20210629</t>
  </si>
  <si>
    <t>7498-55-5732</t>
  </si>
  <si>
    <t>ZALASKUS STEPHEN M &amp; KELLY A ZALASKUS  SURV</t>
  </si>
  <si>
    <t>6061</t>
  </si>
  <si>
    <t>7498-56-3513</t>
  </si>
  <si>
    <t>HADDONFIELD LLC</t>
  </si>
  <si>
    <t>13010</t>
  </si>
  <si>
    <t>4320 PRINCE WILLIAM PKWY STE 113</t>
  </si>
  <si>
    <t>WEISS MARJORIE TR</t>
  </si>
  <si>
    <t>20220218</t>
  </si>
  <si>
    <t>7498-56-4551</t>
  </si>
  <si>
    <t>MARNEY MICHAEL E &amp; GULALAI FARAHI SURV</t>
  </si>
  <si>
    <t>13020</t>
  </si>
  <si>
    <t>13020 HADDONFIELD LN</t>
  </si>
  <si>
    <t>7498-56-6583</t>
  </si>
  <si>
    <t>COPPOCK WILLIAM DAREN &amp; MECHELLE RENEE COPPOCK SURV</t>
  </si>
  <si>
    <t>13030 HADDONFIELD LN</t>
  </si>
  <si>
    <t>310000</t>
  </si>
  <si>
    <t>20201109</t>
  </si>
  <si>
    <t>964521</t>
  </si>
  <si>
    <t>7498-57-4280</t>
  </si>
  <si>
    <t>BURES MICHAEL TR &amp; DAWNA A BURES TR</t>
  </si>
  <si>
    <t>13044</t>
  </si>
  <si>
    <t>7031 VENUS CT</t>
  </si>
  <si>
    <t>HAYMARKET VA 20169</t>
  </si>
  <si>
    <t>20151023</t>
  </si>
  <si>
    <t>7498-57-6866</t>
  </si>
  <si>
    <t>BURES COURTNEY M</t>
  </si>
  <si>
    <t>302500</t>
  </si>
  <si>
    <t>20040709</t>
  </si>
  <si>
    <t>7498-57-9653</t>
  </si>
  <si>
    <t>BURES AMANDA R &amp; BRIAN W JAMES SURV</t>
  </si>
  <si>
    <t>13036</t>
  </si>
  <si>
    <t>7498-58-1650</t>
  </si>
  <si>
    <t>KWITKIN CASEY LEE &amp; GARY KWITKIN  SURV</t>
  </si>
  <si>
    <t>13001 DOMINIQUE ESTATES LN</t>
  </si>
  <si>
    <t>20091015</t>
  </si>
  <si>
    <t>CHARITY WAYNE M &amp; PAMELA J CHARITY SURV</t>
  </si>
  <si>
    <t>910000</t>
  </si>
  <si>
    <t>20180816</t>
  </si>
  <si>
    <t>7498-58-7523</t>
  </si>
  <si>
    <t>HENSEL JANICE A</t>
  </si>
  <si>
    <t>12901</t>
  </si>
  <si>
    <t>5021 CATHARPIN RD</t>
  </si>
  <si>
    <t>825000</t>
  </si>
  <si>
    <t>20100615</t>
  </si>
  <si>
    <t>HENSEL DAVID E &amp; JANICE A HENSEL  SURV</t>
  </si>
  <si>
    <t>20171107</t>
  </si>
  <si>
    <t>7498-59-1085</t>
  </si>
  <si>
    <t>MARTINEZ LOPEZ JESUS A</t>
  </si>
  <si>
    <t>12850</t>
  </si>
  <si>
    <t>12850 THORNTON</t>
  </si>
  <si>
    <t>440000</t>
  </si>
  <si>
    <t>20161220</t>
  </si>
  <si>
    <t>SOTO ZELA GOMEZ &amp; JESUS MARTINEZ SURV</t>
  </si>
  <si>
    <t>20180227</t>
  </si>
  <si>
    <t>7498-59-1812</t>
  </si>
  <si>
    <t>MCCAULEY LANCE B TR &amp; JOY L TR T-C</t>
  </si>
  <si>
    <t>13000</t>
  </si>
  <si>
    <t>13000 DOMINIQUE ESTATES LN</t>
  </si>
  <si>
    <t>1471468</t>
  </si>
  <si>
    <t>20060501</t>
  </si>
  <si>
    <t>MCCAULEY LANCE B &amp; JOY L SURV</t>
  </si>
  <si>
    <t>20090618</t>
  </si>
  <si>
    <t>7498-59-5979</t>
  </si>
  <si>
    <t>ATKINS CHARLES L &amp; AUDREY LINNELLE</t>
  </si>
  <si>
    <t>12812</t>
  </si>
  <si>
    <t>12812 THORNTON DR</t>
  </si>
  <si>
    <t>CATHARPIN VA 201431206</t>
  </si>
  <si>
    <t>201431206</t>
  </si>
  <si>
    <t>27500</t>
  </si>
  <si>
    <t>19830601</t>
  </si>
  <si>
    <t>7498-59-7717</t>
  </si>
  <si>
    <t>MACKES WILLIAM &amp; NANCI MACKES SURV</t>
  </si>
  <si>
    <t>12900</t>
  </si>
  <si>
    <t>12900 DOMINIQUE ESTATES LN</t>
  </si>
  <si>
    <t>1302360</t>
  </si>
  <si>
    <t>20060301</t>
  </si>
  <si>
    <t>HUGGINS LEROY D &amp; GERALDINE J SURV</t>
  </si>
  <si>
    <t>1100000</t>
  </si>
  <si>
    <t>20200406</t>
  </si>
  <si>
    <t>7498-65-5820</t>
  </si>
  <si>
    <t>JOHN FREDERICK T &amp; MARY KAREN JOHN  J-T SURV</t>
  </si>
  <si>
    <t>5904</t>
  </si>
  <si>
    <t>5904 PAGELAND LN</t>
  </si>
  <si>
    <t>GAINESVILLE VA 201551529</t>
  </si>
  <si>
    <t>201551529</t>
  </si>
  <si>
    <t>JOHN FREDERICK T &amp; MARY KAREN SURV</t>
  </si>
  <si>
    <t>20180314</t>
  </si>
  <si>
    <t>7498-66-2816</t>
  </si>
  <si>
    <t>RAFLO JOHN PAUL &amp; AMY BETH SURV</t>
  </si>
  <si>
    <t>5880 PAGELAND LN</t>
  </si>
  <si>
    <t>7498-66-3583</t>
  </si>
  <si>
    <t>NICELY OLZA M &amp; SALLY A SURV</t>
  </si>
  <si>
    <t>5860</t>
  </si>
  <si>
    <t>5830 PAGELAND LN</t>
  </si>
  <si>
    <t>646000</t>
  </si>
  <si>
    <t>20030429</t>
  </si>
  <si>
    <t>AVALON HOMES LTD</t>
  </si>
  <si>
    <t>20061023</t>
  </si>
  <si>
    <t>7498-67-5657</t>
  </si>
  <si>
    <t>HUTCHINSON DANIEL A</t>
  </si>
  <si>
    <t>5714</t>
  </si>
  <si>
    <t>5714 PAGELAND LN</t>
  </si>
  <si>
    <t>20151022</t>
  </si>
  <si>
    <t>SPELBRING SCOTT C &amp; JODI L SPELBRING  SURV</t>
  </si>
  <si>
    <t>1040000</t>
  </si>
  <si>
    <t>20151130</t>
  </si>
  <si>
    <t>7498-68-4733</t>
  </si>
  <si>
    <t>LORENTZ STEVEN &amp; TARA</t>
  </si>
  <si>
    <t>12881</t>
  </si>
  <si>
    <t>12881 DOMINIQUE ESTATES LN</t>
  </si>
  <si>
    <t>940500</t>
  </si>
  <si>
    <t>20170815</t>
  </si>
  <si>
    <t>20171206</t>
  </si>
  <si>
    <t>7498-69-0083</t>
  </si>
  <si>
    <t>PEOPLES JAMES KELLEY &amp;</t>
  </si>
  <si>
    <t>12808</t>
  </si>
  <si>
    <t>12808 THORNTON DR</t>
  </si>
  <si>
    <t>20140620</t>
  </si>
  <si>
    <t>GOSSETT STEVE A &amp; PAULA A SURV</t>
  </si>
  <si>
    <t>541240</t>
  </si>
  <si>
    <t>20200123</t>
  </si>
  <si>
    <t>7498-69-2830</t>
  </si>
  <si>
    <t>IMAM ALI M &amp; SHAMIM N ISMAIL SURV</t>
  </si>
  <si>
    <t>12800</t>
  </si>
  <si>
    <t>12800 DOMINIQUE ESTATES LN</t>
  </si>
  <si>
    <t>975000</t>
  </si>
  <si>
    <t>20050901</t>
  </si>
  <si>
    <t>1202100</t>
  </si>
  <si>
    <t>20060224</t>
  </si>
  <si>
    <t>7498-69-4389</t>
  </si>
  <si>
    <t>ROBERTS DENISE &amp; MICHAEL SURV</t>
  </si>
  <si>
    <t>12804</t>
  </si>
  <si>
    <t>12804 THORNTON DR</t>
  </si>
  <si>
    <t>LISI KRISTIE M</t>
  </si>
  <si>
    <t>450000</t>
  </si>
  <si>
    <t>20170718</t>
  </si>
  <si>
    <t>7498-69-9942</t>
  </si>
  <si>
    <t>WILSON CHARLES JR &amp; CYNTHIA C WILSON SURV</t>
  </si>
  <si>
    <t>12801</t>
  </si>
  <si>
    <t>12801 DOMINIQUE ESTATES LN</t>
  </si>
  <si>
    <t>765000</t>
  </si>
  <si>
    <t>20090928</t>
  </si>
  <si>
    <t>VERMA TILAK &amp; SARITA SINGH SURV</t>
  </si>
  <si>
    <t>20200316</t>
  </si>
  <si>
    <t>7498-74-3579</t>
  </si>
  <si>
    <t>THOMPSON THOMAS F TR &amp; PHYLLIS W TR</t>
  </si>
  <si>
    <t>6205</t>
  </si>
  <si>
    <t>6205 PAGELAND LN</t>
  </si>
  <si>
    <t>GAINESVILLE VA 201551522</t>
  </si>
  <si>
    <t>201551522</t>
  </si>
  <si>
    <t>210000</t>
  </si>
  <si>
    <t>19840601</t>
  </si>
  <si>
    <t>THOMPSON THOMAS F &amp; PHYLLIS W</t>
  </si>
  <si>
    <t>20150901</t>
  </si>
  <si>
    <t>7498-74-6800</t>
  </si>
  <si>
    <t>BLAND NICOLE SCOLARO &amp; KENNETH SEAN</t>
  </si>
  <si>
    <t>6371</t>
  </si>
  <si>
    <t>6371 PAGELAND LN</t>
  </si>
  <si>
    <t>GAINESVILLE VA 201551520</t>
  </si>
  <si>
    <t>201551520</t>
  </si>
  <si>
    <t>20000120</t>
  </si>
  <si>
    <t>SMALL CHRISTOPHER &amp; KIMBERLY SMALL  SURV</t>
  </si>
  <si>
    <t>659000</t>
  </si>
  <si>
    <t>20160902</t>
  </si>
  <si>
    <t>7498-76-0192</t>
  </si>
  <si>
    <t>5830</t>
  </si>
  <si>
    <t>1150000</t>
  </si>
  <si>
    <t>20050608</t>
  </si>
  <si>
    <t>THISTLE PAUL &amp; SABURNIA SURV</t>
  </si>
  <si>
    <t>1285000</t>
  </si>
  <si>
    <t>20060327</t>
  </si>
  <si>
    <t>7498-77-1839</t>
  </si>
  <si>
    <t>CLARK ANDREW &amp; DONNA SURV</t>
  </si>
  <si>
    <t>5800</t>
  </si>
  <si>
    <t>5800 PAGELAND LN</t>
  </si>
  <si>
    <t>20060117</t>
  </si>
  <si>
    <t>BENNETT STEPHEN</t>
  </si>
  <si>
    <t>332000</t>
  </si>
  <si>
    <t>20060710</t>
  </si>
  <si>
    <t>7498-77-2681</t>
  </si>
  <si>
    <t>BURNER LARRY C II &amp; DELORA BURNER  SURV</t>
  </si>
  <si>
    <t>5704</t>
  </si>
  <si>
    <t>5704 PAGELAND LN</t>
  </si>
  <si>
    <t>20080311</t>
  </si>
  <si>
    <t>DEUTSCHE BANK NATIONAL TRUST COMPANY TR</t>
  </si>
  <si>
    <t>460000</t>
  </si>
  <si>
    <t>20080507</t>
  </si>
  <si>
    <t>7498-78-0732</t>
  </si>
  <si>
    <t>KNARR KENNETH A &amp; DOREEN M CHEMOTTI</t>
  </si>
  <si>
    <t>12851</t>
  </si>
  <si>
    <t>12851 DOMINIQUE ESTATES LN</t>
  </si>
  <si>
    <t>796500</t>
  </si>
  <si>
    <t>20080319</t>
  </si>
  <si>
    <t>COUNTRYWIDE HOME LOANS INC</t>
  </si>
  <si>
    <t>820000</t>
  </si>
  <si>
    <t>20080828</t>
  </si>
  <si>
    <t>7498-78-2271</t>
  </si>
  <si>
    <t>ROWLAND JOHN D &amp; STELLA M ROWLAND  SURV</t>
  </si>
  <si>
    <t>12821</t>
  </si>
  <si>
    <t>12821 DOMINIQUE ESTATE LN</t>
  </si>
  <si>
    <t>856160</t>
  </si>
  <si>
    <t>20070103</t>
  </si>
  <si>
    <t>CARROLL JOSEPH WALTER ETAL SURV</t>
  </si>
  <si>
    <t>7498-79-2374</t>
  </si>
  <si>
    <t>NAMMINGA JOHN R</t>
  </si>
  <si>
    <t>5491</t>
  </si>
  <si>
    <t>5491 PAGELAND LN</t>
  </si>
  <si>
    <t>118000</t>
  </si>
  <si>
    <t>19770401</t>
  </si>
  <si>
    <t>REED FREDERICK G &amp; MARY E</t>
  </si>
  <si>
    <t>20030204</t>
  </si>
  <si>
    <t>7498-79-9114</t>
  </si>
  <si>
    <t>SPAID EVA &amp; BARBARA CUTCHINS TRS</t>
  </si>
  <si>
    <t>5525</t>
  </si>
  <si>
    <t>5559 PAGELAND LN</t>
  </si>
  <si>
    <t>82500</t>
  </si>
  <si>
    <t>19760801</t>
  </si>
  <si>
    <t>VOGLSAM JOSEPH F &amp; JUDITH M</t>
  </si>
  <si>
    <t>20220615</t>
  </si>
  <si>
    <t>7498-79-9567</t>
  </si>
  <si>
    <t>COLE JOHN CORVIN &amp; ELISA ANN COLE  SURV</t>
  </si>
  <si>
    <t>5501</t>
  </si>
  <si>
    <t>5501 PAGELAND LN</t>
  </si>
  <si>
    <t>305000</t>
  </si>
  <si>
    <t>20020211</t>
  </si>
  <si>
    <t>ABDULLAH ALAN M &amp; TRACY A ABDULLAH</t>
  </si>
  <si>
    <t>626500</t>
  </si>
  <si>
    <t>20200710</t>
  </si>
  <si>
    <t>7498-83-1842</t>
  </si>
  <si>
    <t>GHADBAN MARY ANN  TR</t>
  </si>
  <si>
    <t>6389</t>
  </si>
  <si>
    <t>6389 PAGELAND LN</t>
  </si>
  <si>
    <t>19951012</t>
  </si>
  <si>
    <t>GHADBAN MARY ANN</t>
  </si>
  <si>
    <t>20011119</t>
  </si>
  <si>
    <t>7498-83-1869</t>
  </si>
  <si>
    <t>GHADBAN MARY ANN TR</t>
  </si>
  <si>
    <t>6385</t>
  </si>
  <si>
    <t>19900101</t>
  </si>
  <si>
    <t>7498-83-6698</t>
  </si>
  <si>
    <t>6361</t>
  </si>
  <si>
    <t>175000</t>
  </si>
  <si>
    <t>20010629</t>
  </si>
  <si>
    <t>7498-84-6051</t>
  </si>
  <si>
    <t>UNDERWOOD FAMILY FARM LLC</t>
  </si>
  <si>
    <t>6305</t>
  </si>
  <si>
    <t>6305 PAGELAND LN</t>
  </si>
  <si>
    <t>20210820</t>
  </si>
  <si>
    <t>UNDERWOOD THOMAS GEORGE TR</t>
  </si>
  <si>
    <t>20230821</t>
  </si>
  <si>
    <t>7498-85-3325</t>
  </si>
  <si>
    <t>6307</t>
  </si>
  <si>
    <t>7498-85-7316</t>
  </si>
  <si>
    <t>6309</t>
  </si>
  <si>
    <t>7498-87-0698</t>
  </si>
  <si>
    <t>BRUMLEY MATTHEW FORD &amp; JULIE ANN BRUMLEY RTDD</t>
  </si>
  <si>
    <t>5675</t>
  </si>
  <si>
    <t>5675 PAGELAND LN</t>
  </si>
  <si>
    <t>532500</t>
  </si>
  <si>
    <t>20180530</t>
  </si>
  <si>
    <t>BRUMLEY MATTHEW F &amp; JULIE A BRUMLEY  SURV</t>
  </si>
  <si>
    <t>20220414</t>
  </si>
  <si>
    <t>7498-87-0965</t>
  </si>
  <si>
    <t>SIMPSON HIGDON G 3RD &amp; LINDA C</t>
  </si>
  <si>
    <t>5781</t>
  </si>
  <si>
    <t>5781 PAGELAND LN</t>
  </si>
  <si>
    <t>GAINESVILLE VA 201551532</t>
  </si>
  <si>
    <t>201551532</t>
  </si>
  <si>
    <t>19841001</t>
  </si>
  <si>
    <t>7498-88-0142</t>
  </si>
  <si>
    <t>KILRAIN CLAYTON G &amp; SHARON  SURV</t>
  </si>
  <si>
    <t>5615</t>
  </si>
  <si>
    <t>5655 PAGELAND LN</t>
  </si>
  <si>
    <t>GAINESVILLE VA 201551534</t>
  </si>
  <si>
    <t>201551534</t>
  </si>
  <si>
    <t>19841201</t>
  </si>
  <si>
    <t>DIANA SILVIO</t>
  </si>
  <si>
    <t>19991206</t>
  </si>
  <si>
    <t>7498-88-0218</t>
  </si>
  <si>
    <t>5655</t>
  </si>
  <si>
    <t>35000</t>
  </si>
  <si>
    <t>19831201</t>
  </si>
  <si>
    <t>7498-88-0681</t>
  </si>
  <si>
    <t>5545</t>
  </si>
  <si>
    <t>7498-88-5864</t>
  </si>
  <si>
    <t>SPAID JAMES &amp; EVA SURV</t>
  </si>
  <si>
    <t>5559</t>
  </si>
  <si>
    <t>5525 PAGELAND LN</t>
  </si>
  <si>
    <t>7498-88-6189</t>
  </si>
  <si>
    <t>CONKLIN JOHN &amp; IRENE SURV</t>
  </si>
  <si>
    <t>5555</t>
  </si>
  <si>
    <t>5555 PAGELAND LN</t>
  </si>
  <si>
    <t>7498-88-8729</t>
  </si>
  <si>
    <t>BARTRUFF LELIA &amp; RYAN BARTRUFF TRS</t>
  </si>
  <si>
    <t>5595</t>
  </si>
  <si>
    <t>5595 PAGELAND LN</t>
  </si>
  <si>
    <t>481000</t>
  </si>
  <si>
    <t>20180524</t>
  </si>
  <si>
    <t>BARTRUFF RYAN K &amp; LELIA M BARTRUFF  SURV</t>
  </si>
  <si>
    <t>20201203</t>
  </si>
  <si>
    <t>7498-89-1468</t>
  </si>
  <si>
    <t>GUIFFRE GUY ANTHONY</t>
  </si>
  <si>
    <t>5515</t>
  </si>
  <si>
    <t>6741 JEFFERSON ST</t>
  </si>
  <si>
    <t>19920301</t>
  </si>
  <si>
    <t>GUIFFRE JO ELLEN</t>
  </si>
  <si>
    <t>20020319</t>
  </si>
  <si>
    <t>7498-89-9349</t>
  </si>
  <si>
    <t>WILKINS SHAN &amp; JOEL WILKINS SURV</t>
  </si>
  <si>
    <t>5505</t>
  </si>
  <si>
    <t>5505 PAGELAND LN</t>
  </si>
  <si>
    <t>20050310</t>
  </si>
  <si>
    <t>KNOX JAY JANEN TR</t>
  </si>
  <si>
    <t>1050000</t>
  </si>
  <si>
    <t>20220301</t>
  </si>
  <si>
    <t>7498-93-5350</t>
  </si>
  <si>
    <t>6381</t>
  </si>
  <si>
    <t>20190125</t>
  </si>
  <si>
    <t>7498-93-7484</t>
  </si>
  <si>
    <t>ACKERLY THOMAS C JR</t>
  </si>
  <si>
    <t>6377</t>
  </si>
  <si>
    <t>7498-94-1180</t>
  </si>
  <si>
    <t>6311</t>
  </si>
  <si>
    <t>7498-94-5907</t>
  </si>
  <si>
    <t>6331</t>
  </si>
  <si>
    <t>7498-98-2194</t>
  </si>
  <si>
    <t>MAKOS RITA MARIE &amp; ERIC MAKOS  J-T SURV</t>
  </si>
  <si>
    <t>5567</t>
  </si>
  <si>
    <t>5567 PAGELAND LN</t>
  </si>
  <si>
    <t>20081121</t>
  </si>
  <si>
    <t>AIT DORIS L TR</t>
  </si>
  <si>
    <t>557500</t>
  </si>
  <si>
    <t>20200526</t>
  </si>
  <si>
    <t>7498-98-5857</t>
  </si>
  <si>
    <t>AIT ROBERT L &amp; ELIZABETH D  SURV</t>
  </si>
  <si>
    <t>5571</t>
  </si>
  <si>
    <t>5571 PAGELAND LN</t>
  </si>
  <si>
    <t>19970425</t>
  </si>
  <si>
    <t>AIT ROBERT L &amp; ELIZABETH D ETAL</t>
  </si>
  <si>
    <t>19990129</t>
  </si>
  <si>
    <t>7499-40-4412</t>
  </si>
  <si>
    <t>ARCHER THOMAS B &amp; VALARIE E ARCHER  SURV</t>
  </si>
  <si>
    <t>13008</t>
  </si>
  <si>
    <t>13008 THORNTON DR</t>
  </si>
  <si>
    <t>87500</t>
  </si>
  <si>
    <t>20000613</t>
  </si>
  <si>
    <t>DEZZUTTI ROBIN D</t>
  </si>
  <si>
    <t>550000</t>
  </si>
  <si>
    <t>20150724</t>
  </si>
  <si>
    <t>7499-40-7510</t>
  </si>
  <si>
    <t>PISARETZ RUTHANN H &amp; ALEXANDER  J-T SURV</t>
  </si>
  <si>
    <t>13004</t>
  </si>
  <si>
    <t>13004 THORNTON DR</t>
  </si>
  <si>
    <t>375000</t>
  </si>
  <si>
    <t>20170315</t>
  </si>
  <si>
    <t>BUILDERS GROUP LLC</t>
  </si>
  <si>
    <t>445000</t>
  </si>
  <si>
    <t>20170414</t>
  </si>
  <si>
    <t>7499-43-2193</t>
  </si>
  <si>
    <t>BLANKENSHIP CHARLES R &amp; KATHRYN M</t>
  </si>
  <si>
    <t>4875</t>
  </si>
  <si>
    <t>SADDLE RIDGE RD</t>
  </si>
  <si>
    <t>4875 SADDLE RIDGE RD</t>
  </si>
  <si>
    <t>CATHARPIN VA 201431207</t>
  </si>
  <si>
    <t>201431207</t>
  </si>
  <si>
    <t>SLATTERY JOSEPH E &amp; IDA L</t>
  </si>
  <si>
    <t>57000</t>
  </si>
  <si>
    <t>19871001</t>
  </si>
  <si>
    <t>7499-43-8370</t>
  </si>
  <si>
    <t>CATHARPIN FARMS EST HMOWNRS ASSOC</t>
  </si>
  <si>
    <t>12913</t>
  </si>
  <si>
    <t>LIVIA DR</t>
  </si>
  <si>
    <t>92</t>
  </si>
  <si>
    <t>Pvt Openspace (owned by HOA)</t>
  </si>
  <si>
    <t>12918 LIVIA DR</t>
  </si>
  <si>
    <t>CATHARPIN VA 201431247</t>
  </si>
  <si>
    <t>201431247</t>
  </si>
  <si>
    <t>7499-44-3150</t>
  </si>
  <si>
    <t>DODD RUSSELL J &amp; JUDITH W SURV</t>
  </si>
  <si>
    <t>4863</t>
  </si>
  <si>
    <t>4863 SADDLE RIDGE RD</t>
  </si>
  <si>
    <t>100000</t>
  </si>
  <si>
    <t>19831101</t>
  </si>
  <si>
    <t>7499-44-3886</t>
  </si>
  <si>
    <t>SHERIFF GEORGE R &amp; SANDRA S SURV</t>
  </si>
  <si>
    <t>4851</t>
  </si>
  <si>
    <t>4851 SADDLE RIDGE RD</t>
  </si>
  <si>
    <t>99750</t>
  </si>
  <si>
    <t>19771001</t>
  </si>
  <si>
    <t>HUNDLEY ROBERT O &amp; C FAYE</t>
  </si>
  <si>
    <t>162000</t>
  </si>
  <si>
    <t>7499-44-7009</t>
  </si>
  <si>
    <t>BLOXTON MARGARET K TR &amp; KENNETH T BLOXTON TR</t>
  </si>
  <si>
    <t>12918</t>
  </si>
  <si>
    <t>20180706</t>
  </si>
  <si>
    <t>BLOXTON MARGARET K &amp; KENNETH T BLOXTON</t>
  </si>
  <si>
    <t>20180709</t>
  </si>
  <si>
    <t>7499-44-8466</t>
  </si>
  <si>
    <t>12914</t>
  </si>
  <si>
    <t>7499-44-8686</t>
  </si>
  <si>
    <t>HARASEK JOHN P &amp; JESSICA LEIGH SURV</t>
  </si>
  <si>
    <t>12912</t>
  </si>
  <si>
    <t>12912 LIVIA DR</t>
  </si>
  <si>
    <t>378451</t>
  </si>
  <si>
    <t>20130304</t>
  </si>
  <si>
    <t>FFC PROPERTIES LLC</t>
  </si>
  <si>
    <t>535000</t>
  </si>
  <si>
    <t>20130724</t>
  </si>
  <si>
    <t>7499-50-2914</t>
  </si>
  <si>
    <t>ABULHUSN AJAJ TRUSTEE</t>
  </si>
  <si>
    <t>12816</t>
  </si>
  <si>
    <t>27 WEST 71ST APT 4D</t>
  </si>
  <si>
    <t>NEW YORK NY 10023</t>
  </si>
  <si>
    <t>10023</t>
  </si>
  <si>
    <t>311000</t>
  </si>
  <si>
    <t>19830501</t>
  </si>
  <si>
    <t>ABULHUSN AJAJ J</t>
  </si>
  <si>
    <t>19930317</t>
  </si>
  <si>
    <t>7499-51-0789</t>
  </si>
  <si>
    <t>5204</t>
  </si>
  <si>
    <t>27 WEST 71ST ST APT 4D</t>
  </si>
  <si>
    <t>7499-53-1320</t>
  </si>
  <si>
    <t>BUSCHER MARK R &amp; SUSAN M BUSCHER</t>
  </si>
  <si>
    <t>12923</t>
  </si>
  <si>
    <t>12923 LIVIA DR</t>
  </si>
  <si>
    <t>CATHARPIN VA 201431246</t>
  </si>
  <si>
    <t>201431246</t>
  </si>
  <si>
    <t>103700</t>
  </si>
  <si>
    <t>19780401</t>
  </si>
  <si>
    <t>WILKINSON ROBERT N &amp; ELISABETH L</t>
  </si>
  <si>
    <t>19950331</t>
  </si>
  <si>
    <t>7499-53-1462</t>
  </si>
  <si>
    <t>SHEIKH MUSTAFA G TR &amp; HUMA M TR ETAL</t>
  </si>
  <si>
    <t>12921</t>
  </si>
  <si>
    <t>12921 LIVIA DR</t>
  </si>
  <si>
    <t>60000</t>
  </si>
  <si>
    <t>19870701</t>
  </si>
  <si>
    <t>SHEIKH MUSTAFA G &amp; HUMA M SURV</t>
  </si>
  <si>
    <t>20140707</t>
  </si>
  <si>
    <t>7499-53-4696</t>
  </si>
  <si>
    <t>CHIPMAN SCOT E &amp; CAROLINE M SURV</t>
  </si>
  <si>
    <t>12919</t>
  </si>
  <si>
    <t>12919 LIVIA DR</t>
  </si>
  <si>
    <t>192500</t>
  </si>
  <si>
    <t>19811001</t>
  </si>
  <si>
    <t>MATHIS JERRY F &amp; MARCIA M</t>
  </si>
  <si>
    <t>560000</t>
  </si>
  <si>
    <t>20030722</t>
  </si>
  <si>
    <t>7499-53-4833</t>
  </si>
  <si>
    <t>COSGROVE SEAN JOSEPH PATRICK &amp; JENNIFER L COSGROVE  SURV</t>
  </si>
  <si>
    <t>12895</t>
  </si>
  <si>
    <t>12895 LIVIA DR</t>
  </si>
  <si>
    <t>20181115</t>
  </si>
  <si>
    <t>COSGROVE SEAN JOSEPH PATRICK</t>
  </si>
  <si>
    <t>7499-54-6132</t>
  </si>
  <si>
    <t>KOTT STEPHEN J &amp; LILIANA V SURV</t>
  </si>
  <si>
    <t>12907</t>
  </si>
  <si>
    <t>12907 LIVIA DR</t>
  </si>
  <si>
    <t>20140624</t>
  </si>
  <si>
    <t>SMITH STACY A ETAL</t>
  </si>
  <si>
    <t>540000</t>
  </si>
  <si>
    <t>20170207</t>
  </si>
  <si>
    <t>7499-55-1912</t>
  </si>
  <si>
    <t>RALEY EDWARD AUGUSTUS JR</t>
  </si>
  <si>
    <t>12910</t>
  </si>
  <si>
    <t>12910 LIVIA DR</t>
  </si>
  <si>
    <t>CATHARPIN VA 201431245</t>
  </si>
  <si>
    <t>201431245</t>
  </si>
  <si>
    <t>224000</t>
  </si>
  <si>
    <t>19860801</t>
  </si>
  <si>
    <t>HURLBURT HARRIS J &amp; NANCY N NO SUR</t>
  </si>
  <si>
    <t>330000</t>
  </si>
  <si>
    <t>20000816</t>
  </si>
  <si>
    <t>7499-55-4720</t>
  </si>
  <si>
    <t>LENNON FREDERICK F &amp; M RODDEN SURV</t>
  </si>
  <si>
    <t>12908</t>
  </si>
  <si>
    <t>12908 LIVIA DR</t>
  </si>
  <si>
    <t>119900</t>
  </si>
  <si>
    <t>19790301</t>
  </si>
  <si>
    <t>REYNOLDS MICHAEL D &amp; VIRGINIA M</t>
  </si>
  <si>
    <t>235000</t>
  </si>
  <si>
    <t>19910201</t>
  </si>
  <si>
    <t>7499-55-8403</t>
  </si>
  <si>
    <t>NORRIS PAUL WHITNEY &amp; KATHLEEN M SURV</t>
  </si>
  <si>
    <t>12898</t>
  </si>
  <si>
    <t>12898 LIVIA DR</t>
  </si>
  <si>
    <t>700000</t>
  </si>
  <si>
    <t>20051229</t>
  </si>
  <si>
    <t>7499-60-0528</t>
  </si>
  <si>
    <t>SINGH PARMINDER TR &amp; HARDESH KAUR TR</t>
  </si>
  <si>
    <t>5312</t>
  </si>
  <si>
    <t>5312 PAGELAND LN</t>
  </si>
  <si>
    <t>20090714</t>
  </si>
  <si>
    <t>SINGH PARMINDER</t>
  </si>
  <si>
    <t>7499-60-0576</t>
  </si>
  <si>
    <t>DODD PARTHENIA D TR</t>
  </si>
  <si>
    <t>5308</t>
  </si>
  <si>
    <t>5308 PAGELAND LN</t>
  </si>
  <si>
    <t>CATHARPIN VA 201431211</t>
  </si>
  <si>
    <t>201431211</t>
  </si>
  <si>
    <t>20161017</t>
  </si>
  <si>
    <t>DODD PARTHENIA D</t>
  </si>
  <si>
    <t>20211210</t>
  </si>
  <si>
    <t>7499-60-0754</t>
  </si>
  <si>
    <t>ELLER FRANCES JEAN</t>
  </si>
  <si>
    <t>5310</t>
  </si>
  <si>
    <t>5310 PAGELAND LN</t>
  </si>
  <si>
    <t>ELLER WILBERT &amp; FRANCES JEAN</t>
  </si>
  <si>
    <t>20230630</t>
  </si>
  <si>
    <t>7499-61-0903</t>
  </si>
  <si>
    <t>5306</t>
  </si>
  <si>
    <t>19950829</t>
  </si>
  <si>
    <t>DODD GEORGE M JR &amp; PARTHENIA DODD</t>
  </si>
  <si>
    <t>7499-61-1831</t>
  </si>
  <si>
    <t>CERRI DAVID DERICKSON</t>
  </si>
  <si>
    <t>5304</t>
  </si>
  <si>
    <t>5304 PAGELAND LN</t>
  </si>
  <si>
    <t>265000</t>
  </si>
  <si>
    <t>20000131</t>
  </si>
  <si>
    <t>CERRI ALISON B</t>
  </si>
  <si>
    <t>20050915</t>
  </si>
  <si>
    <t>7499-61-2050</t>
  </si>
  <si>
    <t>DEANE MICHAEL</t>
  </si>
  <si>
    <t>5302</t>
  </si>
  <si>
    <t>6051 PINEY GROVE WAY</t>
  </si>
  <si>
    <t>242000</t>
  </si>
  <si>
    <t>20130716</t>
  </si>
  <si>
    <t>DEANE MICHAEL &amp; CHARLIE T DEANE  J-T SURV</t>
  </si>
  <si>
    <t>20131104</t>
  </si>
  <si>
    <t>7499-62-5386</t>
  </si>
  <si>
    <t>5200</t>
  </si>
  <si>
    <t>7499-63-0595</t>
  </si>
  <si>
    <t>NESMITH DOROTHY JEAN &amp; DONNA J POTTER TRS</t>
  </si>
  <si>
    <t>12901 LIVIA DR</t>
  </si>
  <si>
    <t>20200518</t>
  </si>
  <si>
    <t>NESMITH JOSEPH Q &amp; DOROTHY J NESMITH &amp; DONNA J POTTER J-T</t>
  </si>
  <si>
    <t>20220330</t>
  </si>
  <si>
    <t>7499-63-1122</t>
  </si>
  <si>
    <t>COSGROVE SEAN J &amp; JENNIFER L COSGROVE</t>
  </si>
  <si>
    <t>12893</t>
  </si>
  <si>
    <t>12893 LIVIA DR</t>
  </si>
  <si>
    <t>236000</t>
  </si>
  <si>
    <t>19870101</t>
  </si>
  <si>
    <t>PARKS JAMES B JR &amp; KATHLEEN L SURV</t>
  </si>
  <si>
    <t>580000</t>
  </si>
  <si>
    <t>20020514</t>
  </si>
  <si>
    <t>7499-63-6178</t>
  </si>
  <si>
    <t>GEENE BRANDAN M &amp; TERESA L  SURV</t>
  </si>
  <si>
    <t>12884 LIVIA DR</t>
  </si>
  <si>
    <t>CATHARPIN VA 201431221</t>
  </si>
  <si>
    <t>201431221</t>
  </si>
  <si>
    <t>42994</t>
  </si>
  <si>
    <t>19850301</t>
  </si>
  <si>
    <t>GEENE MATTHEW P JR &amp; CHRISTINE O</t>
  </si>
  <si>
    <t>20020227</t>
  </si>
  <si>
    <t>7499-64-1129</t>
  </si>
  <si>
    <t>12882</t>
  </si>
  <si>
    <t>7499-64-1457</t>
  </si>
  <si>
    <t>KISSLER TIMOTHY L &amp; KAREN S KISSLER SURV</t>
  </si>
  <si>
    <t>12894</t>
  </si>
  <si>
    <t>12894 LIVIA DR</t>
  </si>
  <si>
    <t>513000</t>
  </si>
  <si>
    <t>20110422</t>
  </si>
  <si>
    <t>DEUTSCH KAREN S</t>
  </si>
  <si>
    <t>20211005</t>
  </si>
  <si>
    <t>7499-64-5227</t>
  </si>
  <si>
    <t>CANDLAND PETER K &amp; ROBYN L  SURV</t>
  </si>
  <si>
    <t>12888</t>
  </si>
  <si>
    <t>12888 LIVIA DR</t>
  </si>
  <si>
    <t>620000</t>
  </si>
  <si>
    <t>20111123</t>
  </si>
  <si>
    <t>RAY LUE ANN</t>
  </si>
  <si>
    <t>680000</t>
  </si>
  <si>
    <t>20171121</t>
  </si>
  <si>
    <t>7499-70-3896</t>
  </si>
  <si>
    <t>PAGELAND LTD LIABILITY CO</t>
  </si>
  <si>
    <t>5305</t>
  </si>
  <si>
    <t>PO BOX 2</t>
  </si>
  <si>
    <t>CATHARPIN VA 201430002</t>
  </si>
  <si>
    <t>201430002</t>
  </si>
  <si>
    <t>105000</t>
  </si>
  <si>
    <t>19850401</t>
  </si>
  <si>
    <t>BROWER BARBARA G</t>
  </si>
  <si>
    <t>20001024</t>
  </si>
  <si>
    <t>7499-72-1255</t>
  </si>
  <si>
    <t>HARROVER PHILLIP E TR &amp; NANCY R HARROVER TR</t>
  </si>
  <si>
    <t>5205</t>
  </si>
  <si>
    <t>PO BOX 355</t>
  </si>
  <si>
    <t>215000</t>
  </si>
  <si>
    <t>20020412</t>
  </si>
  <si>
    <t>HARROVER, PHILLIP E &amp; NANCY R HARROVER</t>
  </si>
  <si>
    <t>20040308</t>
  </si>
  <si>
    <t>7499-73-5646</t>
  </si>
  <si>
    <t>SURFACE FRANK E &amp; SANDRA H SURFACE  SURV</t>
  </si>
  <si>
    <t>4807</t>
  </si>
  <si>
    <t>4807 PAGELAND LN</t>
  </si>
  <si>
    <t>CATHARPIN VA 201431222</t>
  </si>
  <si>
    <t>201431222</t>
  </si>
  <si>
    <t>20040206</t>
  </si>
  <si>
    <t>7499-81-6203</t>
  </si>
  <si>
    <t>BROWER BARBARA</t>
  </si>
  <si>
    <t>5301</t>
  </si>
  <si>
    <t>8</t>
  </si>
  <si>
    <t>19800101</t>
  </si>
  <si>
    <t>BROWER WILLIAM S JR &amp; J W EVERHART</t>
  </si>
  <si>
    <t>7499-82-1020</t>
  </si>
  <si>
    <t>5211</t>
  </si>
  <si>
    <t>7499-83-4804</t>
  </si>
  <si>
    <t>GW ACQUISITION CO LLC</t>
  </si>
  <si>
    <t>4810</t>
  </si>
  <si>
    <t>SUDLEY RD</t>
  </si>
  <si>
    <t>SHAWNEE MISSION KS 66213</t>
  </si>
  <si>
    <t>SHAWNEE MISSION</t>
  </si>
  <si>
    <t>20220408</t>
  </si>
  <si>
    <t>DAVIS ABRAHAM III &amp; ETAL</t>
  </si>
  <si>
    <t>11300000</t>
  </si>
  <si>
    <t>20240116</t>
  </si>
  <si>
    <t>7499-83-9783</t>
  </si>
  <si>
    <t>4812</t>
  </si>
  <si>
    <t>7499-84-0870</t>
  </si>
  <si>
    <t>MITCHELL KIMBERLY S TR &amp; DAVID C MITCHELL TR</t>
  </si>
  <si>
    <t>4804</t>
  </si>
  <si>
    <t>12009 RICHLAND DR</t>
  </si>
  <si>
    <t>20210922</t>
  </si>
  <si>
    <t>11000</t>
  </si>
  <si>
    <t>20220609</t>
  </si>
  <si>
    <t>7499-84-7796</t>
  </si>
  <si>
    <t>HOWARD FAYE M  TR</t>
  </si>
  <si>
    <t>4808</t>
  </si>
  <si>
    <t>4808 SUDLEY RD</t>
  </si>
  <si>
    <t>HOWARD FAYE M</t>
  </si>
  <si>
    <t>20180605</t>
  </si>
  <si>
    <t>7499-85-6806</t>
  </si>
  <si>
    <t>4806</t>
  </si>
  <si>
    <t>CATHARPIN VA 201431226</t>
  </si>
  <si>
    <t>201431226</t>
  </si>
  <si>
    <t>4000</t>
  </si>
  <si>
    <t>7499-92-7290</t>
  </si>
  <si>
    <t>LAWSON GARRY D &amp; MARY E</t>
  </si>
  <si>
    <t>4824</t>
  </si>
  <si>
    <t>244 MARGARITAVILLE AVE</t>
  </si>
  <si>
    <t>DAYTONA BEACH FL 32124</t>
  </si>
  <si>
    <t>DAYTONA BEACH</t>
  </si>
  <si>
    <t>FL</t>
  </si>
  <si>
    <t>32124</t>
  </si>
  <si>
    <t>7499-94-6530</t>
  </si>
  <si>
    <t>BECKER WILLIAM ALAN TR &amp; BEVERLY STORY BECKER TR</t>
  </si>
  <si>
    <t>4816</t>
  </si>
  <si>
    <t>4816 SUDLEY RD</t>
  </si>
  <si>
    <t>65000</t>
  </si>
  <si>
    <t>19770901</t>
  </si>
  <si>
    <t>BECKER WILLIAM A &amp; B STORY ETAL</t>
  </si>
  <si>
    <t>20210225</t>
  </si>
  <si>
    <t>7598-13-2096</t>
  </si>
  <si>
    <t>6321</t>
  </si>
  <si>
    <t>7599-04-3214</t>
  </si>
  <si>
    <t>SEELEY JOHN N TR</t>
  </si>
  <si>
    <t>4860</t>
  </si>
  <si>
    <t>4860 SUDLEY RD</t>
  </si>
  <si>
    <t>750000</t>
  </si>
  <si>
    <t>20200115</t>
  </si>
  <si>
    <t>7599-13-0663</t>
  </si>
  <si>
    <t>WILLIAMS MELANIE &amp; GARLAND SURV</t>
  </si>
  <si>
    <t>12128</t>
  </si>
  <si>
    <t>MARBLE HILL LN</t>
  </si>
  <si>
    <t>12128 MARBLE HILL LN</t>
  </si>
  <si>
    <t>20060509</t>
  </si>
  <si>
    <t>7599-14-2313</t>
  </si>
  <si>
    <t>ALI SYED L</t>
  </si>
  <si>
    <t>4904</t>
  </si>
  <si>
    <t>4904 SUDLEY RD</t>
  </si>
  <si>
    <t>120000</t>
  </si>
  <si>
    <t>19851201</t>
  </si>
  <si>
    <t>ALI SYED L &amp; THERESA SURV</t>
  </si>
  <si>
    <t>20220908</t>
  </si>
  <si>
    <t>7695-58-1491</t>
  </si>
  <si>
    <t>QTS MANASSAS I DC3 LLC</t>
  </si>
  <si>
    <t>DC3</t>
  </si>
  <si>
    <t>9480</t>
  </si>
  <si>
    <t>20221213</t>
  </si>
  <si>
    <t>7695-61-0567</t>
  </si>
  <si>
    <t>9904</t>
  </si>
  <si>
    <t>20170822</t>
  </si>
  <si>
    <t>93520</t>
  </si>
  <si>
    <t>20191223</t>
  </si>
  <si>
    <t>Amazon Brickyard</t>
  </si>
  <si>
    <t>10201</t>
  </si>
  <si>
    <t>Project BB</t>
  </si>
  <si>
    <t>300 N LASALLE ST STE 1875</t>
  </si>
  <si>
    <t>CHICAGO IL 60654</t>
  </si>
  <si>
    <t>60654</t>
  </si>
  <si>
    <t>20180104</t>
  </si>
  <si>
    <t>SAMMIS INVESTMENTS LLC</t>
  </si>
  <si>
    <t>5625660</t>
  </si>
  <si>
    <t>20181113</t>
  </si>
  <si>
    <t>7696-23-6714</t>
  </si>
  <si>
    <t>TPC STONEVIEW, LC</t>
  </si>
  <si>
    <t>Stoneview</t>
  </si>
  <si>
    <t>REZ 2023-00026</t>
  </si>
  <si>
    <t>Data Center</t>
  </si>
  <si>
    <t>12500 FAIR LAKES CIR STE 400</t>
  </si>
  <si>
    <t>FAIRFAX VA 22033</t>
  </si>
  <si>
    <t>FAIRFAX</t>
  </si>
  <si>
    <t>ABDULLAH ALAMR M</t>
  </si>
  <si>
    <t>7696-23-8025</t>
  </si>
  <si>
    <t>7696-30-4783</t>
  </si>
  <si>
    <t>SI NVA13 LLC</t>
  </si>
  <si>
    <t>NVA05A &amp; NVA05B</t>
  </si>
  <si>
    <t>REZ2024-00009</t>
  </si>
  <si>
    <t>9101</t>
  </si>
  <si>
    <t>20220505</t>
  </si>
  <si>
    <t>20230511</t>
  </si>
  <si>
    <t>7696-31-8770</t>
  </si>
  <si>
    <t>SI NVAO5B LLC</t>
  </si>
  <si>
    <t>9006</t>
  </si>
  <si>
    <t>ELLSWORTH RD</t>
  </si>
  <si>
    <t>20230728</t>
  </si>
  <si>
    <t>STACK USTA HOLDINGS LLC</t>
  </si>
  <si>
    <t>7696-31-9766</t>
  </si>
  <si>
    <t>8986</t>
  </si>
  <si>
    <t>7696-32-2189</t>
  </si>
  <si>
    <t>7696-32-3084</t>
  </si>
  <si>
    <t>7696-32-8070</t>
  </si>
  <si>
    <t>TPC WELLINGTON EAST LC</t>
  </si>
  <si>
    <t>Wellington</t>
  </si>
  <si>
    <t>REZ 2024-00008</t>
  </si>
  <si>
    <t>8765</t>
  </si>
  <si>
    <t>22033</t>
  </si>
  <si>
    <t>1800000</t>
  </si>
  <si>
    <t>20220114</t>
  </si>
  <si>
    <t>FIDELITONE LLC</t>
  </si>
  <si>
    <t>5744520</t>
  </si>
  <si>
    <t>20221116</t>
  </si>
  <si>
    <t>7696-33-2501</t>
  </si>
  <si>
    <t>QTS MANASSAS I LAND LLC</t>
  </si>
  <si>
    <t>10600</t>
  </si>
  <si>
    <t>7696-40-3987</t>
  </si>
  <si>
    <t>8940</t>
  </si>
  <si>
    <t>MANASSAS VA 20108</t>
  </si>
  <si>
    <t>20108</t>
  </si>
  <si>
    <t>6000000</t>
  </si>
  <si>
    <t>20201208</t>
  </si>
  <si>
    <t>TPC WELLINGTON LC</t>
  </si>
  <si>
    <t>8050000</t>
  </si>
  <si>
    <t>20220201</t>
  </si>
  <si>
    <t>7696-41-1654</t>
  </si>
  <si>
    <t>9001</t>
  </si>
  <si>
    <t>7696-41-7113</t>
  </si>
  <si>
    <t>I'm</t>
  </si>
  <si>
    <t>8936</t>
  </si>
  <si>
    <t>400000</t>
  </si>
  <si>
    <t>20210113</t>
  </si>
  <si>
    <t>7696-41-8259</t>
  </si>
  <si>
    <t>8924</t>
  </si>
  <si>
    <t>20210316</t>
  </si>
  <si>
    <t>BRAXTON CARROLL W &amp; MONIQUE BRAXTON J-T SURV</t>
  </si>
  <si>
    <t>20230301</t>
  </si>
  <si>
    <t>7696-42-1302</t>
  </si>
  <si>
    <t>8826</t>
  </si>
  <si>
    <t>7696-42-2354</t>
  </si>
  <si>
    <t>8819</t>
  </si>
  <si>
    <t>Under Application</t>
  </si>
  <si>
    <t>Ashton Data Center (formerly Vulcan)</t>
  </si>
  <si>
    <t>8552</t>
  </si>
  <si>
    <t>20231228</t>
  </si>
  <si>
    <t>VULCAN LANDS INC</t>
  </si>
  <si>
    <t>68000000</t>
  </si>
  <si>
    <t>20231229</t>
  </si>
  <si>
    <t>7696-47-4559</t>
  </si>
  <si>
    <t>Next to Manassas Mall</t>
  </si>
  <si>
    <t>10563</t>
  </si>
  <si>
    <t>CROATIA WAY</t>
  </si>
  <si>
    <t>20200616</t>
  </si>
  <si>
    <t>LEWIS PERCIVAL ASHBY JR ESTATE OF</t>
  </si>
  <si>
    <t>40906425</t>
  </si>
  <si>
    <t>20230127</t>
  </si>
  <si>
    <t>7696-51-0262</t>
  </si>
  <si>
    <t>8950</t>
  </si>
  <si>
    <t>7696-56-3095</t>
  </si>
  <si>
    <t>8158</t>
  </si>
  <si>
    <t>7696-56-8064</t>
  </si>
  <si>
    <t>8750</t>
  </si>
  <si>
    <t>RIXLEW LN</t>
  </si>
  <si>
    <t>19790101</t>
  </si>
  <si>
    <t>COMPTON C LACEY ETAL TRUSTEES</t>
  </si>
  <si>
    <t>7697-36-9193</t>
  </si>
  <si>
    <t>7090</t>
  </si>
  <si>
    <t>20151231</t>
  </si>
  <si>
    <t>20190516</t>
  </si>
  <si>
    <t>7697-47-2201</t>
  </si>
  <si>
    <t>7200</t>
  </si>
  <si>
    <t>1 LAGOON DR</t>
  </si>
  <si>
    <t>REDWOOD CITY CA 94065</t>
  </si>
  <si>
    <t>REDWOOD CITY</t>
  </si>
  <si>
    <t>94065</t>
  </si>
  <si>
    <t>18280000</t>
  </si>
  <si>
    <t>20170501</t>
  </si>
  <si>
    <t>VDC I LLC</t>
  </si>
  <si>
    <t>20221202</t>
  </si>
  <si>
    <t>MCI COMMUNICATION SERVICES LLC</t>
  </si>
  <si>
    <t>7777</t>
  </si>
  <si>
    <t>PO BOX 2749</t>
  </si>
  <si>
    <t>ADDISON TX 75001</t>
  </si>
  <si>
    <t>ADDISON</t>
  </si>
  <si>
    <t>75001</t>
  </si>
  <si>
    <t>20091208</t>
  </si>
  <si>
    <t>AOL INC</t>
  </si>
  <si>
    <t>1</t>
  </si>
  <si>
    <t>20210816</t>
  </si>
  <si>
    <t>OL</t>
  </si>
  <si>
    <t>7400</t>
  </si>
  <si>
    <t>7794-06-4463</t>
  </si>
  <si>
    <t>Unicorn</t>
  </si>
  <si>
    <t>10740</t>
  </si>
  <si>
    <t>7891-69-0322</t>
  </si>
  <si>
    <t>PARSONS BUSINESS PARK LLC</t>
  </si>
  <si>
    <t>Parsons Business Park</t>
  </si>
  <si>
    <t>14237</t>
  </si>
  <si>
    <t>15</t>
  </si>
  <si>
    <t>SFD, Comm/Ind Area</t>
  </si>
  <si>
    <t>20180514</t>
  </si>
  <si>
    <t>PARSONS FARM LIMITED PARTNERSHIP LLP</t>
  </si>
  <si>
    <t>7892-40-6524</t>
  </si>
  <si>
    <t>14209</t>
  </si>
  <si>
    <t>11</t>
  </si>
  <si>
    <t>SFD, Detached</t>
  </si>
  <si>
    <t>NAPIER PEGGY I  TR</t>
  </si>
  <si>
    <t>20191120</t>
  </si>
  <si>
    <t>7892-50-9839</t>
  </si>
  <si>
    <t>Abel Property (Adjacent to Parsons)</t>
  </si>
  <si>
    <t>REZ 2023-00005</t>
  </si>
  <si>
    <t>80'</t>
  </si>
  <si>
    <t>7901</t>
  </si>
  <si>
    <t>SIX TOWERS RD</t>
  </si>
  <si>
    <t>7901 SIX TOWERS RD</t>
  </si>
  <si>
    <t>MANASSAS VA 201123755</t>
  </si>
  <si>
    <t>201123755</t>
  </si>
  <si>
    <t>BABER HERMAN A</t>
  </si>
  <si>
    <t>33000</t>
  </si>
  <si>
    <t>19861001</t>
  </si>
  <si>
    <t>7991-24-7560</t>
  </si>
  <si>
    <t>COLCHESTER BUSINESS PARK LLC</t>
  </si>
  <si>
    <t>7054</t>
  </si>
  <si>
    <t>COLCHESTER PARK DR</t>
  </si>
  <si>
    <t>6933 COLCHESTER PARK DR</t>
  </si>
  <si>
    <t>MANASSAS VA 20112</t>
  </si>
  <si>
    <t>COOPER GERALD D</t>
  </si>
  <si>
    <t>20131119</t>
  </si>
  <si>
    <t>7991-25-9201</t>
  </si>
  <si>
    <t>7034</t>
  </si>
  <si>
    <t>7991-34-0648</t>
  </si>
  <si>
    <t>7053</t>
  </si>
  <si>
    <t>2950000</t>
  </si>
  <si>
    <t>20080326</t>
  </si>
  <si>
    <t>7991-34-2084</t>
  </si>
  <si>
    <t>7033</t>
  </si>
  <si>
    <t>7991-34-2547</t>
  </si>
  <si>
    <t>COOPER THOMAS A ESTATE</t>
  </si>
  <si>
    <t>14893</t>
  </si>
  <si>
    <t>14917 DUMFRIES RD</t>
  </si>
  <si>
    <t>MANASSAS VA 201124025</t>
  </si>
  <si>
    <t>201124025</t>
  </si>
  <si>
    <t>7991-34-3438</t>
  </si>
  <si>
    <t>14909</t>
  </si>
  <si>
    <t>20040909</t>
  </si>
  <si>
    <t>OMEARA B PAUL &amp; R JUDITH SURV</t>
  </si>
  <si>
    <t>150000</t>
  </si>
  <si>
    <t>20100520</t>
  </si>
  <si>
    <t>7991-34-3679</t>
  </si>
  <si>
    <t>AZALEA MOBILE HOME PARK LLC ETAL T-C</t>
  </si>
  <si>
    <t>14895</t>
  </si>
  <si>
    <t>2824 SOLOMONS ISLAND RD 2ND FL</t>
  </si>
  <si>
    <t>EDGEWATER MD 21037</t>
  </si>
  <si>
    <t>EDGEWATER</t>
  </si>
  <si>
    <t>21037</t>
  </si>
  <si>
    <t>25000</t>
  </si>
  <si>
    <t>20060314</t>
  </si>
  <si>
    <t>7991-34-4523</t>
  </si>
  <si>
    <t>14915</t>
  </si>
  <si>
    <t>LESTER JERRY L &amp; SHARON</t>
  </si>
  <si>
    <t>385000</t>
  </si>
  <si>
    <t>20201130</t>
  </si>
  <si>
    <t>7991-34-5166</t>
  </si>
  <si>
    <t>14905</t>
  </si>
  <si>
    <t>3000000</t>
  </si>
  <si>
    <t>19861101</t>
  </si>
  <si>
    <t>AZALEA FOREST LIMITED PTNSHP ET AL</t>
  </si>
  <si>
    <t>7991-34-6407</t>
  </si>
  <si>
    <t>KINCHELOE WILLIAM T &amp; LINDA K</t>
  </si>
  <si>
    <t>14917</t>
  </si>
  <si>
    <t>14921 DUMFRIES RD</t>
  </si>
  <si>
    <t>7991-34-8422</t>
  </si>
  <si>
    <t>KINCHELOE WILLIAM T &amp; LINDA SMITH</t>
  </si>
  <si>
    <t>14921</t>
  </si>
  <si>
    <t>7991-34-8768</t>
  </si>
  <si>
    <t>SIMONS AUDRA M &amp; TIMOTHY O  SURV</t>
  </si>
  <si>
    <t>14927</t>
  </si>
  <si>
    <t>14927 DUMFRIES RD</t>
  </si>
  <si>
    <t>51200</t>
  </si>
  <si>
    <t>19981030</t>
  </si>
  <si>
    <t>SIMONS AUDRA M</t>
  </si>
  <si>
    <t>20001004</t>
  </si>
  <si>
    <t>7991-35-1247</t>
  </si>
  <si>
    <t>6928</t>
  </si>
  <si>
    <t>7991-35-2881</t>
  </si>
  <si>
    <t>6924</t>
  </si>
  <si>
    <t>7991-35-3722</t>
  </si>
  <si>
    <t>6955</t>
  </si>
  <si>
    <t>7991-35-5677</t>
  </si>
  <si>
    <t>6933</t>
  </si>
  <si>
    <t>160</t>
  </si>
  <si>
    <t>Industrial Service Garage</t>
  </si>
  <si>
    <t>7991-35-9245</t>
  </si>
  <si>
    <t>ANTOGNONI KEITH M</t>
  </si>
  <si>
    <t>14903</t>
  </si>
  <si>
    <t>14903 DUMFRIES RD</t>
  </si>
  <si>
    <t>20030206</t>
  </si>
  <si>
    <t>ANTOGNINI KEITH M &amp; TINA L CROTTS</t>
  </si>
  <si>
    <t>20080812</t>
  </si>
  <si>
    <t>7991-36-4009</t>
  </si>
  <si>
    <t>6920</t>
  </si>
  <si>
    <t>7991-44-1698</t>
  </si>
  <si>
    <t>SANCHEZ MELIZA L</t>
  </si>
  <si>
    <t>14945</t>
  </si>
  <si>
    <t>14945 DUMFRIES RD</t>
  </si>
  <si>
    <t>499900</t>
  </si>
  <si>
    <t>20030604</t>
  </si>
  <si>
    <t>LATTIMER RICHARD M JR &amp; MELISSA L K SURV</t>
  </si>
  <si>
    <t>20181203</t>
  </si>
  <si>
    <t>7991-45-0874</t>
  </si>
  <si>
    <t>MOSLEY RODNEY &amp; SOLVEIG MOSLEY  SURV</t>
  </si>
  <si>
    <t>14901</t>
  </si>
  <si>
    <t>14901 DUMFRIES RD</t>
  </si>
  <si>
    <t>20111024</t>
  </si>
  <si>
    <t>SEITZ BRUCE THOMAS</t>
  </si>
  <si>
    <t>469900</t>
  </si>
  <si>
    <t>20130531</t>
  </si>
  <si>
    <t>https://pwc.publicaccessnow.com/PropertyDetail.aspx?mpropertynumber=001687&amp;mtab=property&amp;p=001687</t>
  </si>
  <si>
    <r>
      <t xml:space="preserve">7596-57-4735 </t>
    </r>
    <r>
      <rPr>
        <sz val="8"/>
        <color theme="1"/>
        <rFont val="Calibri"/>
        <family val="2"/>
        <scheme val="minor"/>
      </rPr>
      <t>(multiple GPINs)</t>
    </r>
  </si>
  <si>
    <t>7595-76-6544</t>
  </si>
  <si>
    <t>https://pwc.publicaccessnow.com/PropertyDetail.aspx?mpropertynumber=264279&amp;mtab=property&amp;p=264279</t>
  </si>
  <si>
    <t>https://pwc.publicaccessnow.com/PropertyDetail.aspx?mpropertynumber=265450&amp;mtab=property&amp;p=265450</t>
  </si>
  <si>
    <t>https://pwc.publicaccessnow.com/PropertyDetail.aspx?mpropertynumber=265451&amp;mtab=property&amp;p=265451</t>
  </si>
  <si>
    <t>https://pwc.publicaccessnow.com/PropertyDetail.aspx?mpropertynumber=270260&amp;mtab=property&amp;p=270260</t>
  </si>
  <si>
    <t>https://egcss.pwcgov.org/SelfService#/plan/323d298e-a0ad-4dc7-accd-f6b27b404c50?tab=attachments</t>
  </si>
  <si>
    <t>https://egcss.pwcgov.org/SelfService#/plan/a7899404-daf1-432f-af0a-f1a1ed5ce169?tab=attachments</t>
  </si>
  <si>
    <t>https://egcss.pwcgov.org/SelfService#/plan/da62668f-5af2-4b9e-9381-b1c58f851e01?tab=attachments</t>
  </si>
  <si>
    <t>https://egcss.pwcgov.org/SelfService#/search?m=1&amp;fm=1&amp;ps=10&amp;pn=1&amp;em=true&amp;st=13700%20UNIVERSITY%20BLVD</t>
  </si>
  <si>
    <t>https://egcss.pwcgov.org/SelfService#/search?m=1&amp;fm=1&amp;ps=10&amp;pn=1&amp;em=true&amp;st=14300%20JOHN%20MARSHALL%20HWY</t>
  </si>
  <si>
    <t>https://egcss.pwcgov.org/SelfService#/plan/222f06a0-c603-4233-9289-74ff5439b34d?tab=attachments</t>
  </si>
  <si>
    <t>https://egcss.pwcgov.org/SelfService#/search?m=1&amp;fm=1&amp;ps=10&amp;pn=1&amp;em=true&amp;st=10000%20BRICKYARD%20WAY</t>
  </si>
  <si>
    <t>https://egcss.pwcgov.org/SelfService#/search?m=1&amp;fm=1&amp;ps=10&amp;pn=1&amp;em=true&amp;st=14403%20JOHN%20MARSHALL%20HWY</t>
  </si>
  <si>
    <t>https://egcss.pwcgov.org/SelfService#/search?m=1&amp;fm=1&amp;ps=10&amp;pn=1&amp;em=true&amp;st=11314%20BALLS%20FORD%20RD</t>
  </si>
  <si>
    <t>https://egcss.pwcgov.org/SelfService#/search?m=1&amp;fm=1&amp;ps=10&amp;pn=1&amp;em=true&amp;st=10940%20AIRMAN%20AVE</t>
  </si>
  <si>
    <t>https://egcss.pwcgov.org/SelfService#/search?m=1&amp;fm=1&amp;ps=10&amp;pn=1&amp;em=true&amp;st=9522%20HORNBAKER%20RD</t>
  </si>
  <si>
    <t>https://egcss.pwcgov.org/SelfService#/search?m=1&amp;fm=1&amp;ps=10&amp;pn=1&amp;em=true&amp;st=10740%20AIRMAN%20AVE</t>
  </si>
  <si>
    <t>https://egcss.pwcgov.org/SelfService#/search?m=1&amp;fm=1&amp;ps=10&amp;pn=1&amp;em=true&amp;st=8328%20BETHLEHEM%20RD</t>
  </si>
  <si>
    <t>https://egcss.pwcgov.org/SelfService#/plan/96c7aacf-964e-419b-ae82-f9f97a86808d?tab=attachments</t>
  </si>
  <si>
    <t>https://egcss.pwcgov.org/SelfService#/search?m=1&amp;fm=1&amp;ps=10&amp;pn=1&amp;em=true&amp;st=8300%20BUCKEYE%20TIMBER%20DR</t>
  </si>
  <si>
    <t xml:space="preserve">IRON MOUNTAIN DATA CENTERS LLC </t>
  </si>
  <si>
    <t>https://egcss.pwcgov.org/SelfService#/search?m=1&amp;fm=1&amp;ps=10&amp;pn=1&amp;em=true&amp;st=7729%20WELLINGTON%20RD</t>
  </si>
  <si>
    <t>https://egcss.pwcgov.org/SelfService#/search?m=1&amp;fm=1&amp;ps=10&amp;pn=1&amp;em=true&amp;st=11560%20HAYDEN%20RD</t>
  </si>
  <si>
    <t>https://egcss.pwcgov.org/SelfService#/search?m=1&amp;fm=1&amp;ps=10&amp;pn=1&amp;em=true&amp;st=10849%20AIRMAN%20AVE</t>
  </si>
  <si>
    <t>https://egcss.pwcgov.org/SelfService#/search?m=1&amp;fm=1&amp;ps=10&amp;pn=1&amp;em=true&amp;st=9570%20HORNBAKER%20RD</t>
  </si>
  <si>
    <t>https://egcss.pwcgov.org/SelfService#/search?m=1&amp;fm=1&amp;ps=10&amp;pn=1&amp;em=true&amp;st=10910%20AIRMAN%20AVE</t>
  </si>
  <si>
    <t>https://egcss.pwcgov.org/SelfService#/search?m=1&amp;fm=1&amp;ps=10&amp;pn=1&amp;em=true&amp;st=9540%20GODWIN%20DR</t>
  </si>
  <si>
    <t>https://egcss.pwcgov.org/SelfService#/search?m=1&amp;fm=1&amp;ps=10&amp;pn=1&amp;em=true&amp;st=9420%20GODWIN%20DR</t>
  </si>
  <si>
    <t>https://egcss.pwcgov.org/SelfService#/search?m=1&amp;fm=1&amp;ps=10&amp;pn=1&amp;em=true&amp;st=6651%20WELLINGTON%20RD</t>
  </si>
  <si>
    <t>https://egcss.pwcgov.org/SelfService#/search?m=1&amp;fm=1&amp;ps=10&amp;pn=1&amp;em=true&amp;st=10850%20AIRMAN%20AVE</t>
  </si>
  <si>
    <t>https://egcss.pwcgov.org/SelfService#/search?m=1&amp;fm=1&amp;ps=10&amp;pn=1&amp;em=true&amp;st=7745%20PINEY%20BRANCH%20LN</t>
  </si>
  <si>
    <t>QTS MANASSAS I DC3 LLC C/O BLACKSTONE PROPERTY ADVISORS</t>
  </si>
  <si>
    <t>https://pwc.publicaccessnow.com/PropertyDetail.aspx?mpropertynumber=246763&amp;mtab=property&amp;p=246763</t>
  </si>
  <si>
    <r>
      <rPr>
        <sz val="11"/>
        <color theme="1"/>
        <rFont val="Calibri"/>
        <family val="2"/>
        <scheme val="minor"/>
      </rPr>
      <t>7696-23-5325</t>
    </r>
    <r>
      <rPr>
        <sz val="8"/>
        <color theme="1"/>
        <rFont val="Calibri"/>
        <family val="2"/>
        <scheme val="minor"/>
      </rPr>
      <t xml:space="preserve"> (multiple GPINs)</t>
    </r>
  </si>
  <si>
    <t>(included with 9522 Hornbaker)</t>
  </si>
  <si>
    <r>
      <rPr>
        <b/>
        <sz val="11"/>
        <color rgb="FF006600"/>
        <rFont val="Calibri"/>
        <family val="2"/>
        <scheme val="minor"/>
      </rPr>
      <t>IRON MOUNTAIN DATA CENTERS</t>
    </r>
    <r>
      <rPr>
        <sz val="11"/>
        <color theme="1"/>
        <rFont val="Calibri"/>
        <family val="2"/>
        <scheme val="minor"/>
      </rPr>
      <t xml:space="preserve"> LLC (SPR2024-00145)</t>
    </r>
  </si>
  <si>
    <t>https://pwc.publicaccessnow.com/PropertyDetail.aspx?mpropertynumber=248431&amp;mtab=property&amp;p=248431</t>
  </si>
  <si>
    <t>https://egcss.pwcgov.org/SelfService#/search?m=1&amp;fm=1&amp;ps=10&amp;pn=1&amp;em=true&amp;st=7500%20BETHLEHEM%20RD</t>
  </si>
  <si>
    <r>
      <t>GCDC PURCHASER PHASE 1 LLC C/O KANDLE SHARED SERVICES LLC (</t>
    </r>
    <r>
      <rPr>
        <b/>
        <i/>
        <sz val="11"/>
        <color rgb="FFCC00FF"/>
        <rFont val="Calibri"/>
        <family val="2"/>
        <scheme val="minor"/>
      </rPr>
      <t>"Gainesville Crossing"</t>
    </r>
    <r>
      <rPr>
        <sz val="11"/>
        <color theme="1"/>
        <rFont val="Calibri"/>
        <family val="2"/>
        <scheme val="minor"/>
      </rPr>
      <t>)</t>
    </r>
    <r>
      <rPr>
        <b/>
        <sz val="11"/>
        <color rgb="FFC00000"/>
        <rFont val="Calibri"/>
        <family val="2"/>
        <scheme val="minor"/>
      </rPr>
      <t xml:space="preserve"> * first of five buildings * (</t>
    </r>
    <r>
      <rPr>
        <b/>
        <sz val="11"/>
        <color rgb="FF006600"/>
        <rFont val="Calibri"/>
        <family val="2"/>
        <scheme val="minor"/>
      </rPr>
      <t>Corscale</t>
    </r>
    <r>
      <rPr>
        <b/>
        <sz val="11"/>
        <color rgb="FFC00000"/>
        <rFont val="Calibri"/>
        <family val="2"/>
        <scheme val="minor"/>
      </rPr>
      <t>)</t>
    </r>
  </si>
  <si>
    <r>
      <t>NOVA MANGO FARMS LLC ("</t>
    </r>
    <r>
      <rPr>
        <b/>
        <sz val="11"/>
        <color rgb="FF0000CC"/>
        <rFont val="Calibri"/>
        <family val="2"/>
        <scheme val="minor"/>
      </rPr>
      <t>Aura Development</t>
    </r>
    <r>
      <rPr>
        <sz val="11"/>
        <color theme="1"/>
        <rFont val="Calibri"/>
        <family val="2"/>
        <scheme val="minor"/>
      </rPr>
      <t>")</t>
    </r>
    <r>
      <rPr>
        <b/>
        <sz val="11"/>
        <color rgb="FFC00000"/>
        <rFont val="Calibri"/>
        <family val="2"/>
        <scheme val="minor"/>
      </rPr>
      <t xml:space="preserve"> * first two buildings *</t>
    </r>
  </si>
  <si>
    <t xml:space="preserve">AMAZON DATA SERVICES INC </t>
  </si>
  <si>
    <t>Link to e Portal information</t>
  </si>
  <si>
    <r>
      <t xml:space="preserve">7496-63-4453 </t>
    </r>
    <r>
      <rPr>
        <sz val="8"/>
        <color theme="1"/>
        <rFont val="Calibri"/>
        <family val="2"/>
        <scheme val="minor"/>
      </rPr>
      <t>(multiple GPINs)</t>
    </r>
  </si>
  <si>
    <r>
      <t>FREEDOM I-66 BUSINESS CENTER (</t>
    </r>
    <r>
      <rPr>
        <b/>
        <sz val="11"/>
        <color rgb="FFC00000"/>
        <rFont val="Calibri"/>
        <family val="2"/>
        <scheme val="minor"/>
      </rPr>
      <t>Amazon</t>
    </r>
    <r>
      <rPr>
        <b/>
        <sz val="11"/>
        <color theme="1"/>
        <rFont val="Calibri"/>
        <family val="2"/>
        <scheme val="minor"/>
      </rPr>
      <t>)</t>
    </r>
  </si>
  <si>
    <t>https://egcss.pwcgov.org/SelfService#/search?m=1&amp;fm=1&amp;ps=10&amp;pn=1&amp;em=true&amp;st=9351%20FREEDOM%20CENTER%20BLVD</t>
  </si>
  <si>
    <t>https://egcss.pwcgov.org/SelfService#/search?m=1&amp;fm=1&amp;ps=10&amp;pn=1&amp;em=true&amp;st=7101%20CENTURY%20PARK%20DR</t>
  </si>
  <si>
    <t>https://egcss.pwcgov.org/SelfService#/search?m=1&amp;fm=1&amp;ps=10&amp;pn=1&amp;em=true&amp;st=9640%20HORNBAKER%20RD</t>
  </si>
  <si>
    <r>
      <t xml:space="preserve">WELLINGTON GLEN LLC (REZ2024-00018) </t>
    </r>
    <r>
      <rPr>
        <b/>
        <sz val="11"/>
        <color rgb="FF006600"/>
        <rFont val="Calibri"/>
        <family val="2"/>
        <scheme val="minor"/>
      </rPr>
      <t xml:space="preserve">* PC recommended denial 10/23 </t>
    </r>
    <r>
      <rPr>
        <b/>
        <sz val="11"/>
        <color rgb="FFC00000"/>
        <rFont val="Calibri"/>
        <family val="2"/>
        <scheme val="minor"/>
      </rPr>
      <t>* BOCS 12/10 *</t>
    </r>
  </si>
  <si>
    <t>Summary of Data Centers Operating, Under Construction, Approved, or in the Planning Process in Prince William County</t>
  </si>
  <si>
    <r>
      <t xml:space="preserve">3) Properties Being Planned </t>
    </r>
    <r>
      <rPr>
        <b/>
        <u/>
        <sz val="16"/>
        <color theme="1"/>
        <rFont val="Calibri"/>
        <family val="2"/>
        <scheme val="minor"/>
      </rPr>
      <t>Outside</t>
    </r>
    <r>
      <rPr>
        <b/>
        <sz val="16"/>
        <color theme="1"/>
        <rFont val="Calibri"/>
        <family val="2"/>
        <scheme val="minor"/>
      </rPr>
      <t xml:space="preserve"> the Overlay District </t>
    </r>
    <r>
      <rPr>
        <b/>
        <sz val="16"/>
        <color rgb="FFC00000"/>
        <rFont val="Calibri"/>
        <family val="2"/>
        <scheme val="minor"/>
      </rPr>
      <t>*</t>
    </r>
  </si>
  <si>
    <r>
      <t xml:space="preserve">2) Properties Under Construction, Approved or Planned </t>
    </r>
    <r>
      <rPr>
        <b/>
        <sz val="18"/>
        <color rgb="FFC00000"/>
        <rFont val="Calibri"/>
        <family val="2"/>
        <scheme val="minor"/>
      </rPr>
      <t>*</t>
    </r>
  </si>
  <si>
    <t>https://egcss.pwcgov.org/SelfService#/plan/61c4d6bd-7ac7-41d5-8d7b-f554a223316b</t>
  </si>
  <si>
    <t>https://www.princewilliamtimes.com/prince-william-county-s-most-controversial----and-not-yet-approved--/article_3ba49290-6ea3-11ee-b79a-7f0e8975083f.html</t>
  </si>
  <si>
    <r>
      <rPr>
        <strike/>
        <sz val="11"/>
        <color theme="1"/>
        <rFont val="Calibri"/>
        <family val="2"/>
        <scheme val="minor"/>
      </rPr>
      <t>9530</t>
    </r>
    <r>
      <rPr>
        <sz val="11"/>
        <color theme="1"/>
        <rFont val="Calibri"/>
        <family val="2"/>
        <scheme val="minor"/>
      </rPr>
      <t xml:space="preserve"> 9570</t>
    </r>
  </si>
  <si>
    <t>substation</t>
  </si>
  <si>
    <t>retired GPIN</t>
  </si>
  <si>
    <t xml:space="preserve"> "MANASSAS TECH CENTER" (REZ2021-00014 )</t>
  </si>
  <si>
    <r>
      <t xml:space="preserve">TPC WELLINGTON  Stack Infrastructure NVA05C Rezoning (REZ2024-00042) </t>
    </r>
    <r>
      <rPr>
        <b/>
        <sz val="11"/>
        <color rgb="FFC00000"/>
        <rFont val="Calibri"/>
        <family val="2"/>
        <scheme val="minor"/>
      </rPr>
      <t xml:space="preserve">* PC deferred until 12/11 </t>
    </r>
  </si>
  <si>
    <r>
      <rPr>
        <b/>
        <sz val="11"/>
        <rFont val="Calibri"/>
        <family val="2"/>
        <scheme val="minor"/>
      </rPr>
      <t>SI NVA0</t>
    </r>
    <r>
      <rPr>
        <b/>
        <sz val="11"/>
        <color rgb="FFC00000"/>
        <rFont val="Calibri"/>
        <family val="2"/>
        <scheme val="minor"/>
      </rPr>
      <t>2F</t>
    </r>
    <r>
      <rPr>
        <b/>
        <sz val="11"/>
        <rFont val="Calibri"/>
        <family val="2"/>
        <scheme val="minor"/>
      </rPr>
      <t xml:space="preserve"> LLC</t>
    </r>
  </si>
  <si>
    <r>
      <t>SI NVA0</t>
    </r>
    <r>
      <rPr>
        <b/>
        <sz val="11"/>
        <color rgb="FFC00000"/>
        <rFont val="Calibri"/>
        <family val="2"/>
        <scheme val="minor"/>
      </rPr>
      <t>2E</t>
    </r>
    <r>
      <rPr>
        <b/>
        <sz val="11"/>
        <color theme="1"/>
        <rFont val="Calibri"/>
        <family val="2"/>
        <scheme val="minor"/>
      </rPr>
      <t xml:space="preserve"> LLC</t>
    </r>
  </si>
  <si>
    <r>
      <t>SI NVA0</t>
    </r>
    <r>
      <rPr>
        <b/>
        <sz val="10"/>
        <color rgb="FFC00000"/>
        <rFont val="Verdana"/>
        <family val="2"/>
      </rPr>
      <t>2G</t>
    </r>
    <r>
      <rPr>
        <b/>
        <sz val="10"/>
        <color rgb="FF000000"/>
        <rFont val="Verdana"/>
        <family val="2"/>
      </rPr>
      <t xml:space="preserve"> LLC</t>
    </r>
    <r>
      <rPr>
        <sz val="10"/>
        <color rgb="FF000000"/>
        <rFont val="Verdana"/>
        <family val="2"/>
      </rPr>
      <t xml:space="preserve"> (includes remaining sf allowable per proffer statement)</t>
    </r>
  </si>
  <si>
    <t>https://www.stackinfra.com/wp-content/uploads/2023/12/NVA02_Campus_120523.pdf</t>
  </si>
  <si>
    <r>
      <rPr>
        <b/>
        <sz val="11"/>
        <color rgb="FF006600"/>
        <rFont val="Calibri"/>
        <family val="2"/>
        <scheme val="minor"/>
      </rPr>
      <t>SI NVA02B</t>
    </r>
    <r>
      <rPr>
        <sz val="11"/>
        <color theme="1"/>
        <rFont val="Calibri"/>
        <family val="2"/>
        <scheme val="minor"/>
      </rPr>
      <t xml:space="preserve"> LLC</t>
    </r>
  </si>
  <si>
    <r>
      <rPr>
        <b/>
        <sz val="11"/>
        <color rgb="FF006600"/>
        <rFont val="Calibri"/>
        <family val="2"/>
        <scheme val="minor"/>
      </rPr>
      <t xml:space="preserve">SI NVA02A and C </t>
    </r>
    <r>
      <rPr>
        <sz val="11"/>
        <color theme="1"/>
        <rFont val="Calibri"/>
        <family val="2"/>
        <scheme val="minor"/>
      </rPr>
      <t>LLC</t>
    </r>
  </si>
  <si>
    <t>7596-81-5396</t>
  </si>
  <si>
    <t>https://egcss.pwcgov.org/SelfService#/plan/a0b0e2d0-2ccb-47b1-ab3f-3275db071d01?tab=attachments</t>
  </si>
  <si>
    <r>
      <t>MJV ASSOCIATES LLC (</t>
    </r>
    <r>
      <rPr>
        <b/>
        <sz val="11"/>
        <color rgb="FFC00000"/>
        <rFont val="Calibri"/>
        <family val="2"/>
        <scheme val="minor"/>
      </rPr>
      <t>REZ2025-00014</t>
    </r>
    <r>
      <rPr>
        <b/>
        <sz val="11"/>
        <color theme="1"/>
        <rFont val="Calibri"/>
        <family val="2"/>
        <scheme val="minor"/>
      </rPr>
      <t>)</t>
    </r>
  </si>
  <si>
    <t>Applicant</t>
  </si>
  <si>
    <t>Street #</t>
  </si>
  <si>
    <t>Street Name</t>
  </si>
  <si>
    <t>Registration #</t>
  </si>
  <si>
    <t>Issue Date or Amended Date</t>
  </si>
  <si>
    <t># of Gen-sets</t>
  </si>
  <si>
    <t>Storage Tanks</t>
  </si>
  <si>
    <t>Link to Permit</t>
  </si>
  <si>
    <t>Data Center?</t>
  </si>
  <si>
    <t>Amazon</t>
  </si>
  <si>
    <t>Infantry Ridge</t>
  </si>
  <si>
    <t>Yes - Four 40,000 Gallon Tanks</t>
  </si>
  <si>
    <t>https://www.deq.virginia.gov/home/showpublisheddocument/26109/638639800441670000</t>
  </si>
  <si>
    <t>Comcast</t>
  </si>
  <si>
    <t>University Blvd</t>
  </si>
  <si>
    <t>https://www.deq.virginia.gov/home/showpublisheddocument/26111/638639801563130000</t>
  </si>
  <si>
    <t>Dupont</t>
  </si>
  <si>
    <t>Linton Hall Rd</t>
  </si>
  <si>
    <t>https://www.deq.virginia.gov/home/showpublisheddocument/26117/638639805143900000</t>
  </si>
  <si>
    <t>Verizon</t>
  </si>
  <si>
    <t>Yes - Three 12,000 Gallon Above Ground</t>
  </si>
  <si>
    <t>https://www.deq.virginia.gov/home/showpublisheddocument/25702/638628522004500000</t>
  </si>
  <si>
    <t>DC-6</t>
  </si>
  <si>
    <t>Hornbaker</t>
  </si>
  <si>
    <t>https://www.deq.virginia.gov/home/showpublisheddocument/25752/638628571437070000</t>
  </si>
  <si>
    <t>7505, 7510 &amp; 7610</t>
  </si>
  <si>
    <t>Mason King Ct</t>
  </si>
  <si>
    <t>https://www.deq.virginia.gov/home/showpublisheddocument/25758/638628577635170000</t>
  </si>
  <si>
    <t>Doane</t>
  </si>
  <si>
    <t>https://www.deq.virginia.gov/home/showpublisheddocument/25795/638628698040000000</t>
  </si>
  <si>
    <t>11800 &amp; 11801</t>
  </si>
  <si>
    <t>Brewer Spring Rd</t>
  </si>
  <si>
    <t>15395, 15465, 15455, &amp; 15454</t>
  </si>
  <si>
    <t>John Marshall Hwy</t>
  </si>
  <si>
    <t>https://www.deq.virginia.gov/home/showpublisheddocument/25801/638628713136870000</t>
  </si>
  <si>
    <t>7060, 7070, 7080</t>
  </si>
  <si>
    <t>Wellington Rd</t>
  </si>
  <si>
    <t>https://www.deq.virginia.gov/home/showpublisheddocument/25815/638628727334530000</t>
  </si>
  <si>
    <t xml:space="preserve">8300 &amp; 8400 </t>
  </si>
  <si>
    <t>Buckeye Timber Dr</t>
  </si>
  <si>
    <t>Cloud HQ</t>
  </si>
  <si>
    <t>10880 &amp; 10901</t>
  </si>
  <si>
    <t>Airman Ave</t>
  </si>
  <si>
    <t>https://www.deq.virginia.gov/home/showpublisheddocument/25823/638628737610070000</t>
  </si>
  <si>
    <t>Harry J. Parrish Blvd</t>
  </si>
  <si>
    <t>Iron Mountain</t>
  </si>
  <si>
    <t>11680, 11660, 11640, &amp; 11451</t>
  </si>
  <si>
    <t>Hayden Rd</t>
  </si>
  <si>
    <t>https://www.deq.virginia.gov/home/showpublisheddocument/25827/638651993280700000</t>
  </si>
  <si>
    <t>Bethlehem Rd</t>
  </si>
  <si>
    <t>8180, 8190, 8200, &amp; 8210</t>
  </si>
  <si>
    <t>https://www.deq.virginia.gov/home/showpublisheddocument/25831/638652055141070000</t>
  </si>
  <si>
    <t>10321, 10301, 10281, 10261</t>
  </si>
  <si>
    <t>Tanner Way</t>
  </si>
  <si>
    <t>Yes - Seventy 5,000 tanks; three 2,200 gallon; &amp; twenty-four 2,500 gallon tanks</t>
  </si>
  <si>
    <t>https://www.deq.virginia.gov/home/showpublisheddocument/25843/638628762496730000</t>
  </si>
  <si>
    <t>QTS</t>
  </si>
  <si>
    <t>9400, 9420, 9480, &amp; 9540</t>
  </si>
  <si>
    <t>Godwin</t>
  </si>
  <si>
    <t>https://www.deq.virginia.gov/home/showpublisheddocument/26026/638634507154830000</t>
  </si>
  <si>
    <t>Freedom Center Blvd</t>
  </si>
  <si>
    <t xml:space="preserve">9740, 9750, &amp; 9730 </t>
  </si>
  <si>
    <t>https://www.deq.virginia.gov/home/showpublisheddocument/25869/638628786895530000</t>
  </si>
  <si>
    <t>11200 &amp; 12250</t>
  </si>
  <si>
    <t>Thomasson Barn Rd</t>
  </si>
  <si>
    <t>9040 &amp; 9020</t>
  </si>
  <si>
    <t>https://www.deq.virginia.gov/home/showpublisheddocument/25930/638633796930430000</t>
  </si>
  <si>
    <t>Mango Farms</t>
  </si>
  <si>
    <t>Rollins Ford Rd</t>
  </si>
  <si>
    <t>21 Cooling Towers</t>
  </si>
  <si>
    <t>https://www.deq.virginia.gov/home/showpublisheddocument/25962/638633857089300000</t>
  </si>
  <si>
    <t>Stack 02D</t>
  </si>
  <si>
    <t>https://www.deq.virginia.gov/home/showpublisheddocument/25966/638633868679100000</t>
  </si>
  <si>
    <t>Microsoft</t>
  </si>
  <si>
    <t>Hansen Farm Rd</t>
  </si>
  <si>
    <t>https://www.deq.virginia.gov/home/showpublisheddocument/25976/638633871882970000</t>
  </si>
  <si>
    <t>Balls Ford Road</t>
  </si>
  <si>
    <t>Two of the 49 engines are diesel driven fire pumps</t>
  </si>
  <si>
    <t>https://www.deq.virginia.gov/home/showpublisheddocument/25978/638633872515870000</t>
  </si>
  <si>
    <t>Gainvesville Xing Campus</t>
  </si>
  <si>
    <t>Buildings 1-5</t>
  </si>
  <si>
    <t>https://www.deq.virginia.gov/home/showpublisheddocument/25984/638651993942270000</t>
  </si>
  <si>
    <t>NTT (VA-10)</t>
  </si>
  <si>
    <t>https://www.deq.virginia.gov/home/showpublisheddocument/25998/638633946055070000</t>
  </si>
  <si>
    <t>Amazon (Village Place 4 buildings)</t>
  </si>
  <si>
    <t>https://www.deq.virginia.gov/home/showpublisheddocument/26014/638633960334270000</t>
  </si>
  <si>
    <t xml:space="preserve">11580 &amp; 11600 </t>
  </si>
  <si>
    <t>https://www.deq.virginia.gov/home/showpublisheddocument/26016/638633960792770000</t>
  </si>
  <si>
    <t>Cashvad</t>
  </si>
  <si>
    <t>https://www.deq.virginia.gov/home/showpublisheddocument/25833/638628757513530000</t>
  </si>
  <si>
    <t xml:space="preserve">9680, 9700, 9720, 9740 </t>
  </si>
  <si>
    <t>Innovation Dr</t>
  </si>
  <si>
    <t>https://www.deq.virginia.gov/home/showpublisheddocument/25982/638633874160100000</t>
  </si>
  <si>
    <t xml:space="preserve">Stack  </t>
  </si>
  <si>
    <t>https://www.deq.virginia.gov/home/showpublisheddocument/25990/638633943146870000</t>
  </si>
  <si>
    <t>https://www.deq.virginia.gov/home/showpublisheddocument/25634/638627835233430000</t>
  </si>
  <si>
    <t>10050 &amp; 10051</t>
  </si>
  <si>
    <t>Brickyard Way</t>
  </si>
  <si>
    <t>https://www.deq.virginia.gov/permits/air/issued-air-permits-for-data-centers#!/</t>
  </si>
  <si>
    <r>
      <t xml:space="preserve">7497-14-5061 </t>
    </r>
    <r>
      <rPr>
        <sz val="8"/>
        <color theme="1"/>
        <rFont val="Calibri"/>
        <family val="2"/>
        <scheme val="minor"/>
      </rPr>
      <t>(multiple GPINs)</t>
    </r>
  </si>
  <si>
    <r>
      <t>SUPERIOR PROPERTIES INC (</t>
    </r>
    <r>
      <rPr>
        <b/>
        <sz val="11"/>
        <color theme="1"/>
        <rFont val="Calibri"/>
        <family val="2"/>
        <scheme val="minor"/>
      </rPr>
      <t>SPR2025-00022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</si>
</sst>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0.0%"/>
    <numFmt numFmtId="166" formatCode="0.0"/>
    <numFmt numFmtId="167" formatCode="&quot;$&quot;#,##0.00"/>
  </numFmts>
  <fonts count="8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rgb="FF000066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rgb="FF7030A0"/>
      <name val="Calibri"/>
      <family val="2"/>
      <scheme val="minor"/>
    </font>
    <font>
      <b/>
      <i/>
      <sz val="11"/>
      <color rgb="FF006600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i/>
      <sz val="11"/>
      <color rgb="FFCC00FF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i/>
      <sz val="14"/>
      <color rgb="FF0000CC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u/>
      <sz val="11"/>
      <color rgb="FF0000CC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Verdana"/>
      <family val="2"/>
    </font>
    <font>
      <b/>
      <i/>
      <sz val="12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color theme="1"/>
      <name val="Times New Roman"/>
      <family val="1"/>
    </font>
    <font>
      <b/>
      <sz val="5"/>
      <color theme="1"/>
      <name val="Calibri"/>
      <family val="2"/>
      <scheme val="minor"/>
    </font>
    <font>
      <sz val="8"/>
      <color theme="1"/>
      <name val="Times New Roman"/>
      <family val="1"/>
    </font>
    <font>
      <b/>
      <i/>
      <sz val="8"/>
      <color rgb="FF7030A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sz val="8"/>
      <name val="Calibri"/>
      <family val="2"/>
      <scheme val="minor"/>
    </font>
    <font>
      <b/>
      <i/>
      <sz val="20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i/>
      <u/>
      <sz val="12"/>
      <color rgb="FF0000CC"/>
      <name val="Calibri"/>
      <family val="2"/>
      <scheme val="minor"/>
    </font>
    <font>
      <b/>
      <i/>
      <sz val="12"/>
      <color rgb="FF000099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0000CC"/>
      <name val="Verdana"/>
      <family val="2"/>
    </font>
    <font>
      <sz val="12"/>
      <color rgb="FF5C667A"/>
      <name val="Arial"/>
      <family val="2"/>
    </font>
    <font>
      <b/>
      <i/>
      <sz val="16"/>
      <color rgb="FF000099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theme="7" tint="-0.49998474074526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0"/>
      <color rgb="FF006600"/>
      <name val="Verdana"/>
      <family val="2"/>
    </font>
    <font>
      <b/>
      <sz val="11"/>
      <color theme="5" tint="-0.249977111117893"/>
      <name val="Calibri"/>
      <family val="2"/>
      <scheme val="minor"/>
    </font>
    <font>
      <b/>
      <sz val="10"/>
      <color rgb="FF7030A0"/>
      <name val="Verdana"/>
      <family val="2"/>
    </font>
    <font>
      <sz val="11"/>
      <color rgb="FF00000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rgb="FFC00000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63" fillId="24" borderId="0" applyNumberFormat="0" applyBorder="0" applyAlignment="0" applyProtection="0"/>
    <xf numFmtId="0" fontId="64" fillId="25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79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0" xfId="0" applyFont="1" applyFill="1"/>
    <xf numFmtId="0" fontId="0" fillId="4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1" fontId="0" fillId="5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49" fontId="8" fillId="6" borderId="0" xfId="1" applyNumberFormat="1" applyFont="1" applyFill="1" applyAlignment="1">
      <alignment horizontal="left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/>
    </xf>
    <xf numFmtId="4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10" borderId="0" xfId="0" applyFill="1" applyAlignment="1">
      <alignment horizontal="left" vertical="center"/>
    </xf>
    <xf numFmtId="0" fontId="0" fillId="10" borderId="0" xfId="0" applyFill="1" applyAlignment="1">
      <alignment horizontal="right" vertical="center"/>
    </xf>
    <xf numFmtId="3" fontId="0" fillId="10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 wrapText="1"/>
    </xf>
    <xf numFmtId="1" fontId="0" fillId="10" borderId="0" xfId="0" applyNumberFormat="1" applyFill="1" applyAlignment="1">
      <alignment horizontal="center" vertical="center"/>
    </xf>
    <xf numFmtId="0" fontId="0" fillId="10" borderId="0" xfId="0" applyFill="1" applyAlignment="1">
      <alignment horizontal="left" vertical="center" wrapText="1"/>
    </xf>
    <xf numFmtId="0" fontId="0" fillId="10" borderId="0" xfId="0" applyFill="1" applyAlignment="1">
      <alignment vertical="center"/>
    </xf>
    <xf numFmtId="3" fontId="0" fillId="0" borderId="1" xfId="0" applyNumberFormat="1" applyBorder="1" applyAlignment="1">
      <alignment horizontal="right" vertical="center"/>
    </xf>
    <xf numFmtId="0" fontId="2" fillId="11" borderId="1" xfId="0" applyFont="1" applyFill="1" applyBorder="1"/>
    <xf numFmtId="3" fontId="2" fillId="11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 wrapText="1"/>
    </xf>
    <xf numFmtId="49" fontId="7" fillId="6" borderId="8" xfId="1" applyNumberFormat="1" applyFill="1" applyBorder="1" applyAlignment="1">
      <alignment horizontal="left" vertical="center"/>
    </xf>
    <xf numFmtId="1" fontId="0" fillId="6" borderId="9" xfId="0" applyNumberFormat="1" applyFill="1" applyBorder="1" applyAlignment="1">
      <alignment horizontal="center"/>
    </xf>
    <xf numFmtId="0" fontId="0" fillId="6" borderId="10" xfId="0" applyFill="1" applyBorder="1"/>
    <xf numFmtId="49" fontId="11" fillId="6" borderId="11" xfId="1" applyNumberFormat="1" applyFont="1" applyFill="1" applyBorder="1" applyAlignment="1">
      <alignment horizontal="left" vertical="center"/>
    </xf>
    <xf numFmtId="49" fontId="8" fillId="6" borderId="12" xfId="1" applyNumberFormat="1" applyFont="1" applyFill="1" applyBorder="1" applyAlignment="1">
      <alignment horizontal="left" vertical="center"/>
    </xf>
    <xf numFmtId="0" fontId="0" fillId="6" borderId="13" xfId="0" applyFill="1" applyBorder="1"/>
    <xf numFmtId="0" fontId="0" fillId="0" borderId="7" xfId="0" applyBorder="1" applyAlignment="1">
      <alignment horizontal="center" vertical="center"/>
    </xf>
    <xf numFmtId="2" fontId="5" fillId="8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0" fillId="10" borderId="1" xfId="0" applyFill="1" applyBorder="1" applyAlignment="1">
      <alignment horizontal="left" vertical="center" wrapText="1"/>
    </xf>
    <xf numFmtId="1" fontId="0" fillId="10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horizontal="right" vertical="center"/>
    </xf>
    <xf numFmtId="0" fontId="0" fillId="6" borderId="0" xfId="0" applyFill="1"/>
    <xf numFmtId="49" fontId="7" fillId="6" borderId="0" xfId="1" applyNumberFormat="1" applyFill="1" applyAlignment="1">
      <alignment horizontal="left" vertical="center"/>
    </xf>
    <xf numFmtId="0" fontId="2" fillId="11" borderId="2" xfId="0" applyFont="1" applyFill="1" applyBorder="1"/>
    <xf numFmtId="3" fontId="2" fillId="11" borderId="2" xfId="0" applyNumberFormat="1" applyFont="1" applyFill="1" applyBorder="1" applyAlignment="1">
      <alignment horizontal="center"/>
    </xf>
    <xf numFmtId="3" fontId="15" fillId="7" borderId="1" xfId="0" applyNumberFormat="1" applyFont="1" applyFill="1" applyBorder="1" applyAlignment="1">
      <alignment horizontal="center" vertical="center" wrapText="1"/>
    </xf>
    <xf numFmtId="0" fontId="11" fillId="10" borderId="0" xfId="0" applyFont="1" applyFill="1"/>
    <xf numFmtId="0" fontId="17" fillId="4" borderId="0" xfId="0" applyFont="1" applyFill="1"/>
    <xf numFmtId="0" fontId="27" fillId="4" borderId="0" xfId="0" applyFont="1" applyFill="1"/>
    <xf numFmtId="0" fontId="28" fillId="0" borderId="0" xfId="1" applyFont="1"/>
    <xf numFmtId="0" fontId="27" fillId="0" borderId="0" xfId="0" applyFont="1"/>
    <xf numFmtId="0" fontId="28" fillId="4" borderId="0" xfId="1" applyFont="1" applyFill="1"/>
    <xf numFmtId="0" fontId="29" fillId="4" borderId="0" xfId="0" applyFont="1" applyFill="1"/>
    <xf numFmtId="3" fontId="0" fillId="11" borderId="1" xfId="0" applyNumberForma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28" fillId="0" borderId="0" xfId="1" applyFont="1" applyAlignment="1">
      <alignment vertical="center"/>
    </xf>
    <xf numFmtId="0" fontId="0" fillId="6" borderId="9" xfId="0" applyFill="1" applyBorder="1"/>
    <xf numFmtId="0" fontId="0" fillId="6" borderId="12" xfId="0" applyFill="1" applyBorder="1"/>
    <xf numFmtId="0" fontId="4" fillId="11" borderId="1" xfId="0" applyFont="1" applyFill="1" applyBorder="1" applyAlignment="1">
      <alignment horizontal="center" vertical="center" wrapText="1"/>
    </xf>
    <xf numFmtId="0" fontId="40" fillId="13" borderId="1" xfId="0" applyFont="1" applyFill="1" applyBorder="1" applyAlignment="1">
      <alignment horizontal="center" vertical="center" wrapText="1"/>
    </xf>
    <xf numFmtId="3" fontId="43" fillId="0" borderId="0" xfId="0" applyNumberFormat="1" applyFont="1" applyAlignment="1">
      <alignment horizontal="left"/>
    </xf>
    <xf numFmtId="0" fontId="18" fillId="0" borderId="0" xfId="0" applyFont="1"/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2" fontId="0" fillId="0" borderId="7" xfId="0" applyNumberFormat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5" fillId="0" borderId="0" xfId="0" applyFont="1"/>
    <xf numFmtId="0" fontId="45" fillId="4" borderId="0" xfId="0" applyFont="1" applyFill="1"/>
    <xf numFmtId="0" fontId="46" fillId="0" borderId="0" xfId="0" applyFont="1"/>
    <xf numFmtId="0" fontId="47" fillId="4" borderId="0" xfId="0" applyFont="1" applyFill="1"/>
    <xf numFmtId="0" fontId="45" fillId="4" borderId="0" xfId="0" applyFont="1" applyFill="1" applyAlignment="1">
      <alignment horizontal="center" vertical="center"/>
    </xf>
    <xf numFmtId="0" fontId="48" fillId="0" borderId="0" xfId="0" applyFont="1"/>
    <xf numFmtId="0" fontId="27" fillId="4" borderId="0" xfId="0" applyFont="1" applyFill="1" applyAlignment="1">
      <alignment horizontal="center" vertical="center"/>
    </xf>
    <xf numFmtId="0" fontId="28" fillId="0" borderId="0" xfId="1" applyFont="1" applyAlignment="1"/>
    <xf numFmtId="0" fontId="48" fillId="0" borderId="0" xfId="0" applyFont="1" applyAlignment="1">
      <alignment horizontal="left"/>
    </xf>
    <xf numFmtId="3" fontId="48" fillId="0" borderId="0" xfId="0" applyNumberFormat="1" applyFont="1" applyAlignment="1">
      <alignment horizontal="left"/>
    </xf>
    <xf numFmtId="0" fontId="48" fillId="4" borderId="0" xfId="0" applyFont="1" applyFill="1"/>
    <xf numFmtId="3" fontId="2" fillId="8" borderId="1" xfId="0" applyNumberFormat="1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32" fillId="14" borderId="11" xfId="0" applyFont="1" applyFill="1" applyBorder="1"/>
    <xf numFmtId="0" fontId="0" fillId="14" borderId="12" xfId="0" applyFill="1" applyBorder="1"/>
    <xf numFmtId="0" fontId="0" fillId="14" borderId="13" xfId="0" applyFill="1" applyBorder="1"/>
    <xf numFmtId="0" fontId="29" fillId="10" borderId="0" xfId="0" applyFont="1" applyFill="1"/>
    <xf numFmtId="3" fontId="29" fillId="10" borderId="0" xfId="0" applyNumberFormat="1" applyFont="1" applyFill="1" applyAlignment="1">
      <alignment horizontal="center"/>
    </xf>
    <xf numFmtId="0" fontId="49" fillId="0" borderId="0" xfId="0" applyFont="1"/>
    <xf numFmtId="3" fontId="50" fillId="0" borderId="0" xfId="0" applyNumberFormat="1" applyFont="1" applyAlignment="1">
      <alignment horizontal="left"/>
    </xf>
    <xf numFmtId="0" fontId="51" fillId="10" borderId="0" xfId="0" applyFont="1" applyFill="1"/>
    <xf numFmtId="0" fontId="11" fillId="10" borderId="7" xfId="0" applyFont="1" applyFill="1" applyBorder="1"/>
    <xf numFmtId="0" fontId="2" fillId="12" borderId="15" xfId="0" applyFont="1" applyFill="1" applyBorder="1"/>
    <xf numFmtId="0" fontId="0" fillId="12" borderId="4" xfId="0" applyFill="1" applyBorder="1"/>
    <xf numFmtId="3" fontId="2" fillId="12" borderId="16" xfId="0" applyNumberFormat="1" applyFont="1" applyFill="1" applyBorder="1" applyAlignment="1">
      <alignment horizontal="center"/>
    </xf>
    <xf numFmtId="0" fontId="2" fillId="21" borderId="15" xfId="0" applyFont="1" applyFill="1" applyBorder="1"/>
    <xf numFmtId="0" fontId="0" fillId="21" borderId="4" xfId="0" applyFill="1" applyBorder="1"/>
    <xf numFmtId="3" fontId="2" fillId="21" borderId="16" xfId="0" applyNumberFormat="1" applyFont="1" applyFill="1" applyBorder="1" applyAlignment="1">
      <alignment horizontal="center"/>
    </xf>
    <xf numFmtId="0" fontId="0" fillId="10" borderId="0" xfId="0" applyFill="1"/>
    <xf numFmtId="0" fontId="52" fillId="18" borderId="1" xfId="0" applyFont="1" applyFill="1" applyBorder="1" applyAlignment="1">
      <alignment horizontal="center"/>
    </xf>
    <xf numFmtId="0" fontId="2" fillId="23" borderId="15" xfId="0" applyFont="1" applyFill="1" applyBorder="1"/>
    <xf numFmtId="0" fontId="0" fillId="23" borderId="4" xfId="0" applyFill="1" applyBorder="1"/>
    <xf numFmtId="0" fontId="2" fillId="9" borderId="1" xfId="0" applyFont="1" applyFill="1" applyBorder="1" applyAlignment="1">
      <alignment horizontal="center" vertical="center" wrapText="1"/>
    </xf>
    <xf numFmtId="165" fontId="53" fillId="22" borderId="16" xfId="0" applyNumberFormat="1" applyFont="1" applyFill="1" applyBorder="1" applyAlignment="1">
      <alignment horizontal="center"/>
    </xf>
    <xf numFmtId="3" fontId="53" fillId="18" borderId="1" xfId="0" applyNumberFormat="1" applyFont="1" applyFill="1" applyBorder="1" applyAlignment="1">
      <alignment horizontal="center"/>
    </xf>
    <xf numFmtId="3" fontId="53" fillId="19" borderId="1" xfId="0" applyNumberFormat="1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7" fillId="0" borderId="0" xfId="1"/>
    <xf numFmtId="0" fontId="7" fillId="4" borderId="0" xfId="1" applyFill="1"/>
    <xf numFmtId="49" fontId="16" fillId="4" borderId="1" xfId="0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3" fontId="2" fillId="20" borderId="1" xfId="0" applyNumberFormat="1" applyFont="1" applyFill="1" applyBorder="1" applyAlignment="1">
      <alignment horizontal="center" vertical="center"/>
    </xf>
    <xf numFmtId="3" fontId="2" fillId="19" borderId="1" xfId="0" applyNumberFormat="1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vertical="center" wrapText="1"/>
    </xf>
    <xf numFmtId="0" fontId="19" fillId="0" borderId="0" xfId="0" applyFont="1" applyAlignment="1">
      <alignment horizontal="left"/>
    </xf>
    <xf numFmtId="0" fontId="11" fillId="4" borderId="1" xfId="0" applyFont="1" applyFill="1" applyBorder="1" applyAlignment="1">
      <alignment vertical="center"/>
    </xf>
    <xf numFmtId="0" fontId="42" fillId="0" borderId="0" xfId="0" applyFont="1" applyAlignment="1">
      <alignment wrapText="1"/>
    </xf>
    <xf numFmtId="0" fontId="0" fillId="4" borderId="1" xfId="0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3" fontId="0" fillId="11" borderId="1" xfId="0" applyNumberForma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61" fillId="0" borderId="0" xfId="0" applyFont="1"/>
    <xf numFmtId="0" fontId="26" fillId="0" borderId="0" xfId="1" applyFont="1"/>
    <xf numFmtId="0" fontId="0" fillId="4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6" fontId="4" fillId="12" borderId="1" xfId="0" applyNumberFormat="1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29" fillId="0" borderId="0" xfId="0" applyFont="1"/>
    <xf numFmtId="0" fontId="66" fillId="26" borderId="1" xfId="0" applyFont="1" applyFill="1" applyBorder="1" applyAlignment="1">
      <alignment horizontal="center" vertical="center" wrapText="1"/>
    </xf>
    <xf numFmtId="0" fontId="67" fillId="15" borderId="1" xfId="0" applyFont="1" applyFill="1" applyBorder="1" applyAlignment="1">
      <alignment horizontal="center" vertical="center" wrapText="1"/>
    </xf>
    <xf numFmtId="0" fontId="65" fillId="2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9" fillId="27" borderId="1" xfId="0" applyFont="1" applyFill="1" applyBorder="1" applyAlignment="1">
      <alignment horizontal="left" vertical="center" wrapText="1"/>
    </xf>
    <xf numFmtId="0" fontId="70" fillId="26" borderId="1" xfId="0" applyFont="1" applyFill="1" applyBorder="1" applyAlignment="1">
      <alignment horizontal="left" vertical="center" wrapText="1"/>
    </xf>
    <xf numFmtId="0" fontId="68" fillId="1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36" fillId="0" borderId="1" xfId="0" applyNumberFormat="1" applyFont="1" applyBorder="1" applyAlignment="1">
      <alignment horizontal="center" vertical="center"/>
    </xf>
    <xf numFmtId="3" fontId="71" fillId="0" borderId="1" xfId="0" applyNumberFormat="1" applyFont="1" applyBorder="1" applyAlignment="1">
      <alignment horizontal="center" vertical="center"/>
    </xf>
    <xf numFmtId="3" fontId="44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10" borderId="1" xfId="0" applyFont="1" applyFill="1" applyBorder="1" applyAlignment="1">
      <alignment horizontal="center" vertical="center"/>
    </xf>
    <xf numFmtId="0" fontId="42" fillId="0" borderId="0" xfId="0" applyFont="1"/>
    <xf numFmtId="0" fontId="0" fillId="0" borderId="1" xfId="0" applyBorder="1" applyAlignment="1">
      <alignment vertical="center" wrapText="1"/>
    </xf>
    <xf numFmtId="4" fontId="27" fillId="4" borderId="1" xfId="0" applyNumberFormat="1" applyFont="1" applyFill="1" applyBorder="1" applyAlignment="1">
      <alignment horizontal="center" vertical="center" wrapText="1"/>
    </xf>
    <xf numFmtId="4" fontId="27" fillId="11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67" fontId="0" fillId="0" borderId="1" xfId="0" applyNumberFormat="1" applyBorder="1" applyAlignment="1">
      <alignment horizontal="center" vertical="center"/>
    </xf>
    <xf numFmtId="0" fontId="0" fillId="28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0" fillId="0" borderId="1" xfId="0" applyNumberFormat="1" applyBorder="1"/>
    <xf numFmtId="49" fontId="0" fillId="0" borderId="1" xfId="0" applyNumberFormat="1" applyBorder="1"/>
    <xf numFmtId="167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/>
    <xf numFmtId="3" fontId="0" fillId="13" borderId="1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7" fillId="0" borderId="1" xfId="1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3" fontId="7" fillId="0" borderId="0" xfId="1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7" fillId="0" borderId="1" xfId="1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wrapText="1"/>
    </xf>
    <xf numFmtId="2" fontId="0" fillId="0" borderId="7" xfId="0" applyNumberFormat="1" applyBorder="1"/>
    <xf numFmtId="49" fontId="0" fillId="0" borderId="7" xfId="0" applyNumberFormat="1" applyBorder="1"/>
    <xf numFmtId="0" fontId="0" fillId="0" borderId="7" xfId="0" applyBorder="1" applyAlignment="1">
      <alignment horizontal="center" vertical="top"/>
    </xf>
    <xf numFmtId="167" fontId="0" fillId="0" borderId="7" xfId="0" applyNumberFormat="1" applyBorder="1"/>
    <xf numFmtId="0" fontId="0" fillId="0" borderId="18" xfId="0" applyBorder="1"/>
    <xf numFmtId="0" fontId="0" fillId="0" borderId="18" xfId="0" applyBorder="1" applyAlignment="1">
      <alignment wrapText="1"/>
    </xf>
    <xf numFmtId="3" fontId="0" fillId="13" borderId="18" xfId="0" applyNumberFormat="1" applyFill="1" applyBorder="1" applyAlignment="1">
      <alignment horizontal="center"/>
    </xf>
    <xf numFmtId="2" fontId="0" fillId="0" borderId="18" xfId="0" applyNumberFormat="1" applyBorder="1"/>
    <xf numFmtId="49" fontId="0" fillId="0" borderId="18" xfId="0" applyNumberFormat="1" applyBorder="1"/>
    <xf numFmtId="0" fontId="0" fillId="0" borderId="18" xfId="0" applyBorder="1" applyAlignment="1">
      <alignment horizontal="center" vertical="top"/>
    </xf>
    <xf numFmtId="167" fontId="0" fillId="0" borderId="18" xfId="0" applyNumberFormat="1" applyBorder="1"/>
    <xf numFmtId="0" fontId="0" fillId="0" borderId="18" xfId="0" applyBorder="1" applyAlignment="1">
      <alignment horizontal="left"/>
    </xf>
    <xf numFmtId="3" fontId="0" fillId="0" borderId="18" xfId="0" applyNumberFormat="1" applyBorder="1" applyAlignment="1">
      <alignment horizontal="center"/>
    </xf>
    <xf numFmtId="0" fontId="0" fillId="0" borderId="2" xfId="0" applyBorder="1"/>
    <xf numFmtId="3" fontId="0" fillId="13" borderId="2" xfId="0" applyNumberFormat="1" applyFill="1" applyBorder="1" applyAlignment="1">
      <alignment horizontal="center"/>
    </xf>
    <xf numFmtId="2" fontId="0" fillId="0" borderId="2" xfId="0" applyNumberFormat="1" applyBorder="1"/>
    <xf numFmtId="0" fontId="0" fillId="0" borderId="2" xfId="0" applyBorder="1" applyAlignment="1">
      <alignment horizontal="left"/>
    </xf>
    <xf numFmtId="167" fontId="0" fillId="0" borderId="2" xfId="0" applyNumberFormat="1" applyBorder="1"/>
    <xf numFmtId="49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75" fillId="0" borderId="1" xfId="0" applyFont="1" applyBorder="1"/>
    <xf numFmtId="3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1" xfId="1" applyFill="1" applyBorder="1" applyAlignment="1">
      <alignment horizontal="center"/>
    </xf>
    <xf numFmtId="3" fontId="75" fillId="0" borderId="1" xfId="0" applyNumberFormat="1" applyFont="1" applyBorder="1" applyAlignment="1">
      <alignment horizontal="center"/>
    </xf>
    <xf numFmtId="0" fontId="0" fillId="0" borderId="19" xfId="0" applyBorder="1"/>
    <xf numFmtId="0" fontId="7" fillId="0" borderId="1" xfId="1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left"/>
    </xf>
    <xf numFmtId="3" fontId="0" fillId="0" borderId="1" xfId="0" applyNumberFormat="1" applyBorder="1"/>
    <xf numFmtId="49" fontId="0" fillId="0" borderId="1" xfId="0" quotePrefix="1" applyNumberFormat="1" applyBorder="1"/>
    <xf numFmtId="49" fontId="0" fillId="0" borderId="1" xfId="0" applyNumberFormat="1" applyBorder="1" applyAlignment="1">
      <alignment horizontal="center" vertical="top"/>
    </xf>
    <xf numFmtId="2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top"/>
    </xf>
    <xf numFmtId="167" fontId="0" fillId="0" borderId="0" xfId="0" applyNumberFormat="1"/>
    <xf numFmtId="3" fontId="0" fillId="5" borderId="18" xfId="0" applyNumberFormat="1" applyFill="1" applyBorder="1" applyAlignment="1">
      <alignment horizontal="center"/>
    </xf>
    <xf numFmtId="0" fontId="0" fillId="13" borderId="1" xfId="0" applyFill="1" applyBorder="1"/>
    <xf numFmtId="3" fontId="0" fillId="5" borderId="1" xfId="0" applyNumberForma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76" fillId="11" borderId="1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wrapText="1"/>
    </xf>
    <xf numFmtId="0" fontId="27" fillId="10" borderId="0" xfId="0" applyFont="1" applyFill="1"/>
    <xf numFmtId="0" fontId="45" fillId="10" borderId="0" xfId="0" applyFont="1" applyFill="1"/>
    <xf numFmtId="0" fontId="27" fillId="10" borderId="0" xfId="0" applyFont="1" applyFill="1" applyAlignment="1">
      <alignment horizontal="center" vertical="center"/>
    </xf>
    <xf numFmtId="3" fontId="0" fillId="29" borderId="1" xfId="0" applyNumberFormat="1" applyFill="1" applyBorder="1" applyAlignment="1">
      <alignment horizontal="center"/>
    </xf>
    <xf numFmtId="0" fontId="0" fillId="29" borderId="1" xfId="0" applyFill="1" applyBorder="1" applyAlignment="1">
      <alignment horizontal="center" vertical="top"/>
    </xf>
    <xf numFmtId="3" fontId="0" fillId="0" borderId="21" xfId="0" applyNumberFormat="1" applyBorder="1" applyAlignment="1">
      <alignment horizontal="center"/>
    </xf>
    <xf numFmtId="0" fontId="0" fillId="29" borderId="1" xfId="0" applyFill="1" applyBorder="1"/>
    <xf numFmtId="0" fontId="59" fillId="0" borderId="1" xfId="0" applyFont="1" applyBorder="1" applyAlignment="1">
      <alignment wrapText="1"/>
    </xf>
    <xf numFmtId="0" fontId="80" fillId="30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3" fontId="2" fillId="1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7" applyNumberFormat="1" applyFont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80" fillId="30" borderId="2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3" fontId="4" fillId="13" borderId="6" xfId="0" applyNumberFormat="1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5" fillId="9" borderId="3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center" vertical="center"/>
    </xf>
    <xf numFmtId="3" fontId="4" fillId="5" borderId="5" xfId="0" applyNumberFormat="1" applyFont="1" applyFill="1" applyBorder="1" applyAlignment="1">
      <alignment horizontal="center" vertical="center"/>
    </xf>
    <xf numFmtId="3" fontId="4" fillId="8" borderId="3" xfId="0" applyNumberFormat="1" applyFont="1" applyFill="1" applyBorder="1" applyAlignment="1">
      <alignment horizontal="center" vertical="center"/>
    </xf>
    <xf numFmtId="3" fontId="4" fillId="8" borderId="4" xfId="0" applyNumberFormat="1" applyFont="1" applyFill="1" applyBorder="1" applyAlignment="1">
      <alignment horizontal="center" vertical="center"/>
    </xf>
    <xf numFmtId="3" fontId="4" fillId="8" borderId="5" xfId="0" applyNumberFormat="1" applyFont="1" applyFill="1" applyBorder="1" applyAlignment="1">
      <alignment horizontal="center" vertical="center"/>
    </xf>
    <xf numFmtId="49" fontId="41" fillId="6" borderId="0" xfId="1" applyNumberFormat="1" applyFont="1" applyFill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41" fillId="0" borderId="14" xfId="0" applyFont="1" applyBorder="1" applyAlignment="1">
      <alignment horizontal="right" vertical="center"/>
    </xf>
    <xf numFmtId="0" fontId="5" fillId="9" borderId="5" xfId="0" applyFont="1" applyFill="1" applyBorder="1" applyAlignment="1">
      <alignment horizontal="right" vertical="center"/>
    </xf>
    <xf numFmtId="0" fontId="7" fillId="6" borderId="23" xfId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8">
    <cellStyle name="Bad 2" xfId="3" xr:uid="{7820798D-8456-453E-8371-D73A1AC87C98}"/>
    <cellStyle name="Comma" xfId="7" builtinId="3"/>
    <cellStyle name="Comma 2" xfId="5" xr:uid="{FD581278-AE52-4A9F-8A8C-6167DB9C1F06}"/>
    <cellStyle name="Good 2" xfId="2" xr:uid="{BB5AED56-57DA-4ABB-B5F3-269D98D67B83}"/>
    <cellStyle name="Hyperlink" xfId="1" builtinId="8"/>
    <cellStyle name="Normal" xfId="0" builtinId="0"/>
    <cellStyle name="Normal 2" xfId="4" xr:uid="{79983FCE-BFAB-4E82-B1BB-F6C8523950AF}"/>
    <cellStyle name="Percent 2" xfId="6" xr:uid="{ED08E853-4A24-4B24-863D-A4CE4A20945A}"/>
  </cellStyles>
  <dxfs count="13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000066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FFCC"/>
      <color rgb="FFFF7C80"/>
      <color rgb="FF006600"/>
      <color rgb="FF0000CC"/>
      <color rgb="FFFFFF00"/>
      <color rgb="FFFFCCCC"/>
      <color rgb="FF000099"/>
      <color rgb="FFCCCC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495300</xdr:colOff>
      <xdr:row>38</xdr:row>
      <xdr:rowOff>35752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E1558D-BE10-C330-A0C3-F2DFA3068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39300" cy="7274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275608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48A691-E6AA-1237-B866-2287A6929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9608" cy="720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service.pwcgov.org/planning/documents/DAPS/DAPS.pdf" TargetMode="External"/><Relationship Id="rId7" Type="http://schemas.openxmlformats.org/officeDocument/2006/relationships/hyperlink" Target="https://www.princewilliamtimes.com/news/prince-william-county-is-on-track-to-become-the-world-s-largest-data-center-hub/article_8fcfe7ec-d1a0-11ee-bedd-d30b7a0e801d.html" TargetMode="External"/><Relationship Id="rId2" Type="http://schemas.openxmlformats.org/officeDocument/2006/relationships/hyperlink" Target="https://www.princewilliamtimes.com/news/tracking-the-spread-of-data-centers-in-prince-william-county/article_537fe3dc-9a92-5adf-a08f-0cc2cc9ba640.html" TargetMode="External"/><Relationship Id="rId1" Type="http://schemas.openxmlformats.org/officeDocument/2006/relationships/hyperlink" Target="https://www.princewilliamtimes.com/news/data-show-prince-william-county-is-on-track-to-overtake-loudoun-in-data-center-development/article_f31ed8a2-d1e9-11ec-91ee-7fcb31ed9e7a.html" TargetMode="External"/><Relationship Id="rId6" Type="http://schemas.openxmlformats.org/officeDocument/2006/relationships/hyperlink" Target="https://egcss.pwcgov.org/SelfService" TargetMode="External"/><Relationship Id="rId5" Type="http://schemas.openxmlformats.org/officeDocument/2006/relationships/hyperlink" Target="https://egcss.pwcgov.org/SelfService" TargetMode="External"/><Relationship Id="rId4" Type="http://schemas.openxmlformats.org/officeDocument/2006/relationships/hyperlink" Target="https://egcss.pwcgov.org/SelfServic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wc.publicaccessnow.com/PropertyDetail.aspx?mpropertynumber=014988&amp;mtab=property&amp;p=014988" TargetMode="External"/><Relationship Id="rId18" Type="http://schemas.openxmlformats.org/officeDocument/2006/relationships/hyperlink" Target="https://pwc.publicaccessnow.com/PropertyDetail.aspx?mpropertynumber=264057&amp;mtab=property&amp;p=264057" TargetMode="External"/><Relationship Id="rId26" Type="http://schemas.openxmlformats.org/officeDocument/2006/relationships/hyperlink" Target="https://pwc.publicaccessnow.com/PropertyDetail.aspx?mpropertynumber=264279&amp;mtab=property&amp;p=264279" TargetMode="External"/><Relationship Id="rId39" Type="http://schemas.openxmlformats.org/officeDocument/2006/relationships/hyperlink" Target="https://pwc.publicaccessnow.com/PropertyDetail.aspx?mpropertynumber=257269&amp;mtab=property&amp;p=257269" TargetMode="External"/><Relationship Id="rId21" Type="http://schemas.openxmlformats.org/officeDocument/2006/relationships/hyperlink" Target="https://pwc.publicaccessnow.com/PropertyDetail.aspx?mpropertynumber=248323&amp;mtab=property&amp;p=248323" TargetMode="External"/><Relationship Id="rId34" Type="http://schemas.openxmlformats.org/officeDocument/2006/relationships/hyperlink" Target="https://pwc.publicaccessnow.com/PropertyDetail.aspx?mpropertynumber=270260&amp;mtab=property&amp;p=270260" TargetMode="External"/><Relationship Id="rId42" Type="http://schemas.openxmlformats.org/officeDocument/2006/relationships/hyperlink" Target="https://pwc.publicaccessnow.com/PropertyDetail.aspx?mpropertynumber=094465&amp;mtab=property&amp;p=094465" TargetMode="External"/><Relationship Id="rId7" Type="http://schemas.openxmlformats.org/officeDocument/2006/relationships/hyperlink" Target="https://egcss.pwcgov.org/SelfService" TargetMode="External"/><Relationship Id="rId2" Type="http://schemas.openxmlformats.org/officeDocument/2006/relationships/hyperlink" Target="https://www.datacenterhawk.com/colo/cloudhq/10100-harry-j-parish-boulevard/mcc2" TargetMode="External"/><Relationship Id="rId16" Type="http://schemas.openxmlformats.org/officeDocument/2006/relationships/hyperlink" Target="https://pwc.publicaccessnow.com/PropertyDetail.aspx?mpropertynumber=211089&amp;mtab=property&amp;p=211089" TargetMode="External"/><Relationship Id="rId20" Type="http://schemas.openxmlformats.org/officeDocument/2006/relationships/hyperlink" Target="https://pwc.publicaccessnow.com/PropertyDetail.aspx?mpropertynumber=254673&amp;mtab=property&amp;p=254673" TargetMode="External"/><Relationship Id="rId29" Type="http://schemas.openxmlformats.org/officeDocument/2006/relationships/hyperlink" Target="https://pwc.publicaccessnow.com/PropertyDetail.aspx?mpropertynumber=265451&amp;mtab=property&amp;p=265451" TargetMode="External"/><Relationship Id="rId41" Type="http://schemas.openxmlformats.org/officeDocument/2006/relationships/hyperlink" Target="https://pwc.publicaccessnow.com/PropertyDetail.aspx?mpropertynumber=214426&amp;mtab=property&amp;p=214426" TargetMode="External"/><Relationship Id="rId1" Type="http://schemas.openxmlformats.org/officeDocument/2006/relationships/hyperlink" Target="http://pwc.publicaccessnow.com/AddressSearch.aspx" TargetMode="External"/><Relationship Id="rId6" Type="http://schemas.openxmlformats.org/officeDocument/2006/relationships/hyperlink" Target="https://www.datacenters.com/amazon-aws-iad11-manassas" TargetMode="External"/><Relationship Id="rId11" Type="http://schemas.openxmlformats.org/officeDocument/2006/relationships/hyperlink" Target="https://pwc.publicaccessnow.com/PropertyDetail.aspx?mpropertynumber=091439&amp;mtab=property&amp;p=091439" TargetMode="External"/><Relationship Id="rId24" Type="http://schemas.openxmlformats.org/officeDocument/2006/relationships/hyperlink" Target="https://pwc.publicaccessnow.com/PropertyDetail.aspx?mpropertynumber=248042&amp;mtab=property&amp;p=248042" TargetMode="External"/><Relationship Id="rId32" Type="http://schemas.openxmlformats.org/officeDocument/2006/relationships/hyperlink" Target="https://pwc.publicaccessnow.com/PropertyDetail.aspx?mpropertynumber=261328&amp;mtab=property&amp;p=261328" TargetMode="External"/><Relationship Id="rId37" Type="http://schemas.openxmlformats.org/officeDocument/2006/relationships/hyperlink" Target="https://pwc.publicaccessnow.com/PropertyDetail.aspx?mpropertynumber=083773&amp;mtab=property&amp;p=083773" TargetMode="External"/><Relationship Id="rId40" Type="http://schemas.openxmlformats.org/officeDocument/2006/relationships/hyperlink" Target="https://pwc.publicaccessnow.com/PropertyDetail.aspx?mpropertynumber=257270&amp;mtab=property&amp;p=257270" TargetMode="External"/><Relationship Id="rId5" Type="http://schemas.openxmlformats.org/officeDocument/2006/relationships/hyperlink" Target="https://www.datacenterhawk.com/colo/cloudhq/10880-airman-avenue/mcc1" TargetMode="External"/><Relationship Id="rId15" Type="http://schemas.openxmlformats.org/officeDocument/2006/relationships/hyperlink" Target="https://pwc.publicaccessnow.com/PropertyDetail.aspx?mpropertynumber=265449&amp;mtab=property&amp;p=265449" TargetMode="External"/><Relationship Id="rId23" Type="http://schemas.openxmlformats.org/officeDocument/2006/relationships/hyperlink" Target="https://pwc.publicaccessnow.com/PropertyDetail.aspx?mpropertynumber=228234&amp;mtab=property&amp;p=228234" TargetMode="External"/><Relationship Id="rId28" Type="http://schemas.openxmlformats.org/officeDocument/2006/relationships/hyperlink" Target="https://pwc.publicaccessnow.com/PropertyDetail.aspx?mpropertynumber=265452&amp;mtab=property&amp;p=265452" TargetMode="External"/><Relationship Id="rId36" Type="http://schemas.openxmlformats.org/officeDocument/2006/relationships/hyperlink" Target="https://pwc.publicaccessnow.com/PropertyDetail.aspx?mpropertynumber=264071&amp;mtab=property&amp;p=264071" TargetMode="External"/><Relationship Id="rId10" Type="http://schemas.openxmlformats.org/officeDocument/2006/relationships/hyperlink" Target="https://pwc.publicaccessnow.com/PropertyDetail.aspx?mpropertynumber=078744&amp;mtab=property&amp;p=078744" TargetMode="External"/><Relationship Id="rId19" Type="http://schemas.openxmlformats.org/officeDocument/2006/relationships/hyperlink" Target="https://pwc.publicaccessnow.com/PropertyDetail.aspx?mpropertynumber=225337&amp;mtab=property&amp;p=225337" TargetMode="External"/><Relationship Id="rId31" Type="http://schemas.openxmlformats.org/officeDocument/2006/relationships/hyperlink" Target="https://pwc.publicaccessnow.com/PropertyDetail.aspx?mpropertynumber=263058&amp;mtab=property&amp;p=263058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www.datacenters.com/amazon-aws-iad14-manassas" TargetMode="External"/><Relationship Id="rId9" Type="http://schemas.openxmlformats.org/officeDocument/2006/relationships/hyperlink" Target="https://pwc.publicaccessnow.com/PropertyDetail.aspx?mpropertynumber=026368&amp;mtab=property&amp;p=026368" TargetMode="External"/><Relationship Id="rId14" Type="http://schemas.openxmlformats.org/officeDocument/2006/relationships/hyperlink" Target="https://pwc.publicaccessnow.com/PropertyDetail.aspx?mpropertynumber=204354&amp;mtab=property&amp;p=204354" TargetMode="External"/><Relationship Id="rId22" Type="http://schemas.openxmlformats.org/officeDocument/2006/relationships/hyperlink" Target="https://pwc.publicaccessnow.com/PropertyDetail.aspx?mpropertynumber=201953&amp;mtab=property&amp;p=201953" TargetMode="External"/><Relationship Id="rId27" Type="http://schemas.openxmlformats.org/officeDocument/2006/relationships/hyperlink" Target="https://pwc.publicaccessnow.com/PropertyDetail.aspx?mpropertynumber=265450&amp;mtab=property&amp;p=265450" TargetMode="External"/><Relationship Id="rId30" Type="http://schemas.openxmlformats.org/officeDocument/2006/relationships/hyperlink" Target="https://pwc.publicaccessnow.com/PropertyDetail.aspx?mpropertynumber=263807&amp;mtab=property&amp;p=263807" TargetMode="External"/><Relationship Id="rId35" Type="http://schemas.openxmlformats.org/officeDocument/2006/relationships/hyperlink" Target="https://pwc.publicaccessnow.com/PropertyDetail.aspx?mpropertynumber=255831&amp;mtab=property&amp;p=255831" TargetMode="External"/><Relationship Id="rId43" Type="http://schemas.openxmlformats.org/officeDocument/2006/relationships/hyperlink" Target="https://pwc.publicaccessnow.com/PropertyDetail.aspx?mpropertynumber=246763&amp;mtab=property&amp;p=246763" TargetMode="External"/><Relationship Id="rId8" Type="http://schemas.openxmlformats.org/officeDocument/2006/relationships/hyperlink" Target="https://pwc.publicaccessnow.com/PropertyDetail.aspx?mpropertynumber=001687&amp;mtab=property&amp;p=001687" TargetMode="External"/><Relationship Id="rId3" Type="http://schemas.openxmlformats.org/officeDocument/2006/relationships/hyperlink" Target="https://www.datacenters.com/amazon-aws-iad7-manassas" TargetMode="External"/><Relationship Id="rId12" Type="http://schemas.openxmlformats.org/officeDocument/2006/relationships/hyperlink" Target="https://pwc.publicaccessnow.com/PropertyDetail.aspx?mpropertynumber=228119&amp;mtab=property&amp;p=228119" TargetMode="External"/><Relationship Id="rId17" Type="http://schemas.openxmlformats.org/officeDocument/2006/relationships/hyperlink" Target="https://pwc.publicaccessnow.com/PropertyDetail.aspx?mpropertynumber=257650&amp;mtab=property&amp;p=257650" TargetMode="External"/><Relationship Id="rId25" Type="http://schemas.openxmlformats.org/officeDocument/2006/relationships/hyperlink" Target="https://pwc.publicaccessnow.com/PropertyDetail.aspx?mpropertynumber=025267&amp;mtab=property&amp;p=025267" TargetMode="External"/><Relationship Id="rId33" Type="http://schemas.openxmlformats.org/officeDocument/2006/relationships/hyperlink" Target="https://pwc.publicaccessnow.com/PropertyDetail.aspx?mpropertynumber=228118&amp;mtab=property&amp;p=228118" TargetMode="External"/><Relationship Id="rId38" Type="http://schemas.openxmlformats.org/officeDocument/2006/relationships/hyperlink" Target="https://pwc.publicaccessnow.com/PropertyDetail.aspx?mpropertynumber=096967&amp;mtab=property&amp;p=096967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dgtlinfra.com/patrinely-corscale-gainesville-crossing-data-center/" TargetMode="External"/><Relationship Id="rId21" Type="http://schemas.openxmlformats.org/officeDocument/2006/relationships/hyperlink" Target="https://www.insidenova.com/headlines/prince-william-supervisors-approve-devlin-technology-park-data-center-near-bristow/article_1e50e6f4-8ea0-11ee-9c9c-af0b6e49d899.html" TargetMode="External"/><Relationship Id="rId42" Type="http://schemas.openxmlformats.org/officeDocument/2006/relationships/hyperlink" Target="https://egcss.pwcgov.org/SelfService" TargetMode="External"/><Relationship Id="rId47" Type="http://schemas.openxmlformats.org/officeDocument/2006/relationships/hyperlink" Target="https://egcss.pwcgov.org/SelfService" TargetMode="External"/><Relationship Id="rId63" Type="http://schemas.openxmlformats.org/officeDocument/2006/relationships/hyperlink" Target="https://egcss.pwcgov.org/SelfService" TargetMode="External"/><Relationship Id="rId68" Type="http://schemas.openxmlformats.org/officeDocument/2006/relationships/hyperlink" Target="https://egcss.pwcgov.org/SelfService" TargetMode="External"/><Relationship Id="rId16" Type="http://schemas.openxmlformats.org/officeDocument/2006/relationships/hyperlink" Target="https://egcss.pwcgov.org/SelfService" TargetMode="External"/><Relationship Id="rId11" Type="http://schemas.openxmlformats.org/officeDocument/2006/relationships/hyperlink" Target="https://egcss.pwcgov.org/SelfService" TargetMode="External"/><Relationship Id="rId24" Type="http://schemas.openxmlformats.org/officeDocument/2006/relationships/hyperlink" Target="https://www.datacenterdynamics.com/en/news/stack-acquires-60-acres-in-manassas-for-50-million-from-peterson-companies/" TargetMode="External"/><Relationship Id="rId32" Type="http://schemas.openxmlformats.org/officeDocument/2006/relationships/hyperlink" Target="https://www.datacenterdynamics.com/en/news/google-linked-corp-gets-green-light-for-181-acre-data-center-campus-in-pwc-northern-virginia/" TargetMode="External"/><Relationship Id="rId37" Type="http://schemas.openxmlformats.org/officeDocument/2006/relationships/hyperlink" Target="https://egcss.pwcgov.org/SelfService" TargetMode="External"/><Relationship Id="rId40" Type="http://schemas.openxmlformats.org/officeDocument/2006/relationships/hyperlink" Target="https://egcss.pwcgov.org/SelfService" TargetMode="External"/><Relationship Id="rId45" Type="http://schemas.openxmlformats.org/officeDocument/2006/relationships/hyperlink" Target="https://egcss.pwcgov.org/SelfService" TargetMode="External"/><Relationship Id="rId53" Type="http://schemas.openxmlformats.org/officeDocument/2006/relationships/hyperlink" Target="https://egcss.pwcgov.org/SelfService" TargetMode="External"/><Relationship Id="rId58" Type="http://schemas.openxmlformats.org/officeDocument/2006/relationships/hyperlink" Target="https://egcss.pwcgov.org/SelfService" TargetMode="External"/><Relationship Id="rId66" Type="http://schemas.openxmlformats.org/officeDocument/2006/relationships/hyperlink" Target="https://egcss.pwcgov.org/SelfService" TargetMode="External"/><Relationship Id="rId74" Type="http://schemas.openxmlformats.org/officeDocument/2006/relationships/hyperlink" Target="https://egcss.pwcgov.org/SelfService" TargetMode="External"/><Relationship Id="rId79" Type="http://schemas.openxmlformats.org/officeDocument/2006/relationships/hyperlink" Target="https://egcss.pwcgov.org/SelfService" TargetMode="External"/><Relationship Id="rId5" Type="http://schemas.openxmlformats.org/officeDocument/2006/relationships/hyperlink" Target="https://www.insidenova.com/headlines/more-bigger-data-centers-on-the-way/article_86755ee2-7469-11ed-8894-db8ff013904c.html" TargetMode="External"/><Relationship Id="rId61" Type="http://schemas.openxmlformats.org/officeDocument/2006/relationships/hyperlink" Target="https://egcss.pwcgov.org/SelfService" TargetMode="External"/><Relationship Id="rId19" Type="http://schemas.openxmlformats.org/officeDocument/2006/relationships/hyperlink" Target="https://www.datacenters.com/amazon-aws-5945-wellington" TargetMode="External"/><Relationship Id="rId14" Type="http://schemas.openxmlformats.org/officeDocument/2006/relationships/hyperlink" Target="https://egcss.pwcgov.org/SelfService" TargetMode="External"/><Relationship Id="rId22" Type="http://schemas.openxmlformats.org/officeDocument/2006/relationships/hyperlink" Target="https://egcss.pwcgov.org/SelfService" TargetMode="External"/><Relationship Id="rId27" Type="http://schemas.openxmlformats.org/officeDocument/2006/relationships/hyperlink" Target="https://egcss.pwcgov.org/SelfService" TargetMode="External"/><Relationship Id="rId30" Type="http://schemas.openxmlformats.org/officeDocument/2006/relationships/hyperlink" Target="https://egcss.pwcgov.org/SelfService" TargetMode="External"/><Relationship Id="rId35" Type="http://schemas.openxmlformats.org/officeDocument/2006/relationships/hyperlink" Target="https://commercialobserver.com/2024/05/amazon-data-center-virginia-manassas-91-acres/" TargetMode="External"/><Relationship Id="rId43" Type="http://schemas.openxmlformats.org/officeDocument/2006/relationships/hyperlink" Target="https://egcss.pwcgov.org/SelfService" TargetMode="External"/><Relationship Id="rId48" Type="http://schemas.openxmlformats.org/officeDocument/2006/relationships/hyperlink" Target="https://egcss.pwcgov.org/SelfService" TargetMode="External"/><Relationship Id="rId56" Type="http://schemas.openxmlformats.org/officeDocument/2006/relationships/hyperlink" Target="https://egcss.pwcgov.org/SelfService" TargetMode="External"/><Relationship Id="rId64" Type="http://schemas.openxmlformats.org/officeDocument/2006/relationships/hyperlink" Target="https://egcss.pwcgov.org/SelfService" TargetMode="External"/><Relationship Id="rId69" Type="http://schemas.openxmlformats.org/officeDocument/2006/relationships/hyperlink" Target="https://egcss.pwcgov.org/SelfService" TargetMode="External"/><Relationship Id="rId77" Type="http://schemas.openxmlformats.org/officeDocument/2006/relationships/hyperlink" Target="https://egcss.pwcgov.org/SelfService" TargetMode="External"/><Relationship Id="rId8" Type="http://schemas.openxmlformats.org/officeDocument/2006/relationships/hyperlink" Target="https://egcss.pwcgov.org/SelfService" TargetMode="External"/><Relationship Id="rId51" Type="http://schemas.openxmlformats.org/officeDocument/2006/relationships/hyperlink" Target="https://egcss.pwcgov.org/SelfService" TargetMode="External"/><Relationship Id="rId72" Type="http://schemas.openxmlformats.org/officeDocument/2006/relationships/hyperlink" Target="https://egcss.pwcgov.org/SelfService" TargetMode="External"/><Relationship Id="rId80" Type="http://schemas.openxmlformats.org/officeDocument/2006/relationships/printerSettings" Target="../printerSettings/printerSettings3.bin"/><Relationship Id="rId3" Type="http://schemas.openxmlformats.org/officeDocument/2006/relationships/hyperlink" Target="https://www.datacenterdynamics.com/en/news/microsoft-to-build-new-data-center-in-manassas-virginia/" TargetMode="External"/><Relationship Id="rId12" Type="http://schemas.openxmlformats.org/officeDocument/2006/relationships/hyperlink" Target="https://egcss.pwcgov.org/SelfService" TargetMode="External"/><Relationship Id="rId17" Type="http://schemas.openxmlformats.org/officeDocument/2006/relationships/hyperlink" Target="https://egcss.pwcgov.org/SelfService" TargetMode="External"/><Relationship Id="rId25" Type="http://schemas.openxmlformats.org/officeDocument/2006/relationships/hyperlink" Target="https://www.datacenterdynamics.com/en/news/amazon-acquires-140-acres-of-land-in-manassas-virginia/" TargetMode="External"/><Relationship Id="rId33" Type="http://schemas.openxmlformats.org/officeDocument/2006/relationships/hyperlink" Target="https://www.insidenova.com/headlines/data-center-proposals-rolling-in-to-prince-william-county/article_7252cd2e-1596-11ec-b299-1fbae2d71ed1.html" TargetMode="External"/><Relationship Id="rId38" Type="http://schemas.openxmlformats.org/officeDocument/2006/relationships/hyperlink" Target="https://egcss.pwcgov.org/SelfService" TargetMode="External"/><Relationship Id="rId46" Type="http://schemas.openxmlformats.org/officeDocument/2006/relationships/hyperlink" Target="https://egcss.pwcgov.org/SelfService" TargetMode="External"/><Relationship Id="rId59" Type="http://schemas.openxmlformats.org/officeDocument/2006/relationships/hyperlink" Target="https://egcss.pwcgov.org/SelfService" TargetMode="External"/><Relationship Id="rId67" Type="http://schemas.openxmlformats.org/officeDocument/2006/relationships/hyperlink" Target="https://egcss.pwcgov.org/SelfService" TargetMode="External"/><Relationship Id="rId20" Type="http://schemas.openxmlformats.org/officeDocument/2006/relationships/hyperlink" Target="https://egcss.pwcgov.org/SelfService" TargetMode="External"/><Relationship Id="rId41" Type="http://schemas.openxmlformats.org/officeDocument/2006/relationships/hyperlink" Target="https://www.princewilliamtimes.com/news/planning-commission-votes-against-95-foot-tall-data-centers-near-manassas-mall/article_5f56e6d0-37b0-11ef-b193-2b308e0e08fc.html" TargetMode="External"/><Relationship Id="rId54" Type="http://schemas.openxmlformats.org/officeDocument/2006/relationships/hyperlink" Target="https://egcss.pwcgov.org/SelfService" TargetMode="External"/><Relationship Id="rId62" Type="http://schemas.openxmlformats.org/officeDocument/2006/relationships/hyperlink" Target="https://www.insidenova.com/headlines/more-bigger-data-centers-on-the-way/article_86755ee2-7469-11ed-8894-db8ff013904c.html" TargetMode="External"/><Relationship Id="rId70" Type="http://schemas.openxmlformats.org/officeDocument/2006/relationships/hyperlink" Target="https://egcss.pwcgov.org/SelfService" TargetMode="External"/><Relationship Id="rId75" Type="http://schemas.openxmlformats.org/officeDocument/2006/relationships/hyperlink" Target="https://egcss.pwcgov.org/SelfService" TargetMode="External"/><Relationship Id="rId1" Type="http://schemas.openxmlformats.org/officeDocument/2006/relationships/hyperlink" Target="http://pwc.publicaccessnow.com/AddressSearch.aspx" TargetMode="External"/><Relationship Id="rId6" Type="http://schemas.openxmlformats.org/officeDocument/2006/relationships/hyperlink" Target="https://www.pwcva.gov/assets/2022-01/Frequently%20Asked%20Questions.1.20.22.pdf" TargetMode="External"/><Relationship Id="rId15" Type="http://schemas.openxmlformats.org/officeDocument/2006/relationships/hyperlink" Target="https://egcss.pwcgov.org/SelfService" TargetMode="External"/><Relationship Id="rId23" Type="http://schemas.openxmlformats.org/officeDocument/2006/relationships/hyperlink" Target="https://www.datacenterdynamics.com/en/news/prp-acquiring-35-acres-in-manassas-plans-three-data-centers/" TargetMode="External"/><Relationship Id="rId28" Type="http://schemas.openxmlformats.org/officeDocument/2006/relationships/hyperlink" Target="https://egcss.pwcgov.org/SelfService" TargetMode="External"/><Relationship Id="rId36" Type="http://schemas.openxmlformats.org/officeDocument/2006/relationships/hyperlink" Target="https://www.datacenterdynamics.com/en/news/data-center-granted-rezoning-and-special-use-permission-in-prince-william-county-virginia/" TargetMode="External"/><Relationship Id="rId49" Type="http://schemas.openxmlformats.org/officeDocument/2006/relationships/hyperlink" Target="https://egcss.pwcgov.org/SelfService" TargetMode="External"/><Relationship Id="rId57" Type="http://schemas.openxmlformats.org/officeDocument/2006/relationships/hyperlink" Target="https://egcss.pwcgov.org/SelfService" TargetMode="External"/><Relationship Id="rId10" Type="http://schemas.openxmlformats.org/officeDocument/2006/relationships/hyperlink" Target="https://egcss.pwcgov.org/SelfService" TargetMode="External"/><Relationship Id="rId31" Type="http://schemas.openxmlformats.org/officeDocument/2006/relationships/hyperlink" Target="https://egcss.pwcgov.org/SelfService" TargetMode="External"/><Relationship Id="rId44" Type="http://schemas.openxmlformats.org/officeDocument/2006/relationships/hyperlink" Target="https://www.datacentermap.com/usa/virginia/manassas/cloudhq-mcc4/" TargetMode="External"/><Relationship Id="rId52" Type="http://schemas.openxmlformats.org/officeDocument/2006/relationships/hyperlink" Target="https://egcss.pwcgov.org/SelfService" TargetMode="External"/><Relationship Id="rId60" Type="http://schemas.openxmlformats.org/officeDocument/2006/relationships/hyperlink" Target="https://egcss.pwcgov.org/SelfService" TargetMode="External"/><Relationship Id="rId65" Type="http://schemas.openxmlformats.org/officeDocument/2006/relationships/hyperlink" Target="https://egcss.pwcgov.org/SelfService" TargetMode="External"/><Relationship Id="rId73" Type="http://schemas.openxmlformats.org/officeDocument/2006/relationships/hyperlink" Target="https://pwc.publicaccessnow.com/PropertyDetail.aspx?mpropertynumber=248431&amp;mtab=property&amp;p=248431" TargetMode="External"/><Relationship Id="rId78" Type="http://schemas.openxmlformats.org/officeDocument/2006/relationships/hyperlink" Target="https://www.stackinfra.com/wp-content/uploads/2023/12/NVA02_Campus_120523.pdf" TargetMode="External"/><Relationship Id="rId4" Type="http://schemas.openxmlformats.org/officeDocument/2006/relationships/hyperlink" Target="https://www.datacenterdynamics.com/en/news/stack-acquires-60-acres-in-manassas-for-50-million-from-peterson-companies/" TargetMode="External"/><Relationship Id="rId9" Type="http://schemas.openxmlformats.org/officeDocument/2006/relationships/hyperlink" Target="https://www.bizjournals.com/washington/news/2021/07/02/microsoft-purchases-two-prince-william-land-tracts.html" TargetMode="External"/><Relationship Id="rId13" Type="http://schemas.openxmlformats.org/officeDocument/2006/relationships/hyperlink" Target="https://www.insidenova.com/headlines/developer-considering-distribution-or-data-center-off-balls-ford-road/article_8243f05a-f524-11ec-844c-8bcac8031c59.html" TargetMode="External"/><Relationship Id="rId18" Type="http://schemas.openxmlformats.org/officeDocument/2006/relationships/hyperlink" Target="https://dgtlinfra.com/stack-infrastructure-data-center-manassas-virginia/" TargetMode="External"/><Relationship Id="rId39" Type="http://schemas.openxmlformats.org/officeDocument/2006/relationships/hyperlink" Target="https://www.princewilliamtimes.com/news/bristow-data-center-corridor-looks-to-expand-to-8-buildings/article_428036f8-0b53-11ef-8815-ab3800575849.html" TargetMode="External"/><Relationship Id="rId34" Type="http://schemas.openxmlformats.org/officeDocument/2006/relationships/hyperlink" Target="https://egcss.pwcgov.org/SelfService" TargetMode="External"/><Relationship Id="rId50" Type="http://schemas.openxmlformats.org/officeDocument/2006/relationships/hyperlink" Target="https://egcss.pwcgov.org/SelfService" TargetMode="External"/><Relationship Id="rId55" Type="http://schemas.openxmlformats.org/officeDocument/2006/relationships/hyperlink" Target="https://egcss.pwcgov.org/SelfService" TargetMode="External"/><Relationship Id="rId76" Type="http://schemas.openxmlformats.org/officeDocument/2006/relationships/hyperlink" Target="https://egcss.pwcgov.org/SelfService" TargetMode="External"/><Relationship Id="rId7" Type="http://schemas.openxmlformats.org/officeDocument/2006/relationships/hyperlink" Target="https://www.datacenterhawk.com/providers/cloudhq" TargetMode="External"/><Relationship Id="rId71" Type="http://schemas.openxmlformats.org/officeDocument/2006/relationships/hyperlink" Target="https://egcss.pwcgov.org/SelfService" TargetMode="External"/><Relationship Id="rId2" Type="http://schemas.openxmlformats.org/officeDocument/2006/relationships/hyperlink" Target="https://www.datacenterdynamics.com/en/news/amazon-buys-more-than-58-acres-in-gainesville-virginia-for-87m/" TargetMode="External"/><Relationship Id="rId29" Type="http://schemas.openxmlformats.org/officeDocument/2006/relationships/hyperlink" Target="https://www.insidenova.com/news/politics/microsoft-spends-big-on-data-center-land-near-gainesville/article_d14dc65e-d802-11ee-ac73-7396818a621f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wcva.gov/assets/2022-01/Frequently%20Asked%20Questions.1.20.22.pdf" TargetMode="External"/><Relationship Id="rId13" Type="http://schemas.openxmlformats.org/officeDocument/2006/relationships/hyperlink" Target="https://egcss.pwcgov.org/SelfService" TargetMode="External"/><Relationship Id="rId3" Type="http://schemas.openxmlformats.org/officeDocument/2006/relationships/hyperlink" Target="https://www.insidenova.com/headlines/proposed-amazon-data-center-near-manassas-mall-hits-snag/article_5855dc68-79fe-11ed-b353-a3132c5f5fd3.html" TargetMode="External"/><Relationship Id="rId7" Type="http://schemas.openxmlformats.org/officeDocument/2006/relationships/hyperlink" Target="https://egcss.pwcgov.org/SelfService" TargetMode="External"/><Relationship Id="rId12" Type="http://schemas.openxmlformats.org/officeDocument/2006/relationships/hyperlink" Target="https://www.princewilliamtimes.com/prince-william-county-s-most-controversial----and-not-yet-approved--/article_3ba49290-6ea3-11ee-b79a-7f0e8975083f.html" TargetMode="External"/><Relationship Id="rId2" Type="http://schemas.openxmlformats.org/officeDocument/2006/relationships/hyperlink" Target="https://www.princewilliamtimes.com/news/gainesvilles-hillwood-camping-park-slated-for-data-centers/article_b45bc0be-fafe-11ed-8e28-fb89abf75a42.html" TargetMode="External"/><Relationship Id="rId1" Type="http://schemas.openxmlformats.org/officeDocument/2006/relationships/hyperlink" Target="http://pwc.publicaccessnow.com/AddressSearch.aspx" TargetMode="External"/><Relationship Id="rId6" Type="http://schemas.openxmlformats.org/officeDocument/2006/relationships/hyperlink" Target="https://egcss.pwcgov.org/SelfService" TargetMode="External"/><Relationship Id="rId11" Type="http://schemas.openxmlformats.org/officeDocument/2006/relationships/hyperlink" Target="https://www.princewilliamtimes.com/news/bristow-data-center-corridor-looks-to-expand-to-8-buildings/article_428036f8-0b53-11ef-8815-ab3800575849.html" TargetMode="External"/><Relationship Id="rId5" Type="http://schemas.openxmlformats.org/officeDocument/2006/relationships/hyperlink" Target="https://egcss.pwcgov.org/SelfService" TargetMode="External"/><Relationship Id="rId10" Type="http://schemas.openxmlformats.org/officeDocument/2006/relationships/hyperlink" Target="https://www.princewilliamtimes.com/news/new-data-center-outside-haymarket-advances-despite-power-supply-concerns/article_6538b67c-83b8-11ec-8bd7-2b443c7ec026.html" TargetMode="External"/><Relationship Id="rId4" Type="http://schemas.openxmlformats.org/officeDocument/2006/relationships/hyperlink" Target="https://egcss.pwcgov.org/SelfService" TargetMode="External"/><Relationship Id="rId9" Type="http://schemas.openxmlformats.org/officeDocument/2006/relationships/hyperlink" Target="https://egcss.pwcgov.org/SelfService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service.pwcgov.org/documents/bocs/agendas/2017/1017/1-A.pdf" TargetMode="External"/><Relationship Id="rId13" Type="http://schemas.openxmlformats.org/officeDocument/2006/relationships/hyperlink" Target="https://eservice.pwcgov.org/documents/bocs/agendas/2021/0907/13-F.pdf" TargetMode="External"/><Relationship Id="rId18" Type="http://schemas.openxmlformats.org/officeDocument/2006/relationships/hyperlink" Target="https://legistarweb-production.s3.amazonaws.com/uploads/attachment/pdf/1802308/Item_12-B.pdf" TargetMode="External"/><Relationship Id="rId3" Type="http://schemas.openxmlformats.org/officeDocument/2006/relationships/hyperlink" Target="https://legistarweb-production.s3.amazonaws.com/uploads/attachment/pdf/2290138/Item_13-A.pdf" TargetMode="External"/><Relationship Id="rId7" Type="http://schemas.openxmlformats.org/officeDocument/2006/relationships/hyperlink" Target="https://eservice.pwcgov.org/documents/bocs/agendas/2017/1017/1-A.pdf" TargetMode="External"/><Relationship Id="rId12" Type="http://schemas.openxmlformats.org/officeDocument/2006/relationships/hyperlink" Target="../../../../AppData/Local/Microsoft/Windows/AppData/Local/Microsoft/Windows/AppData/Local/Microsoft/Windows/AppData/Local/Microsoft/Windows/AppData/Local/Microsoft/Windows/AppData/Local/Microsoft/jxp5785a/OneDrive%20-%20Prince%20William%20County%20Government/02-Data%20Centers/9420%20Godwin/Zoning-Verification%20Letter%20ZNR2024-00182-2024_0510.pdf" TargetMode="External"/><Relationship Id="rId17" Type="http://schemas.openxmlformats.org/officeDocument/2006/relationships/hyperlink" Target="../../../../AppData/Local/Microsoft/Windows/AppData/Local/Microsoft/Windows/AppData/Local/Microsoft/Windows/AppData/Local/Microsoft/Windows/AppData/Local/Microsoft/Windows/AppData/Local/Microsoft/jxp5785a/OneDrive%20-%20Prince%20William%20County%20Government/02-Data%20Centers/9420%20Godwin/Zoning-Verification%20Letter%20ZNR2024-00182-2024_0510.pdf" TargetMode="External"/><Relationship Id="rId2" Type="http://schemas.openxmlformats.org/officeDocument/2006/relationships/hyperlink" Target="https://legistarweb-production.s3.amazonaws.com/uploads/attachment/pdf/2290138/Item_13-A.pdf" TargetMode="External"/><Relationship Id="rId16" Type="http://schemas.openxmlformats.org/officeDocument/2006/relationships/hyperlink" Target="../../../../AppData/Local/Microsoft/Windows/AppData/Local/Microsoft/Windows/AppData/Local/Microsoft/Windows/AppData/Local/Microsoft/Windows/AppData/Local/Microsoft/Windows/AppData/Local/Microsoft/02-Data%20Centers/Gainesville%20West%20(Amazon)/GAINSEVILLE%20WEST%20-%20PR03%20(3)%20(2).pdf" TargetMode="External"/><Relationship Id="rId1" Type="http://schemas.openxmlformats.org/officeDocument/2006/relationships/hyperlink" Target="https://legistarweb-production.s3.amazonaws.com/uploads/attachment/pdf/2290138/Item_13-A.pdf" TargetMode="External"/><Relationship Id="rId6" Type="http://schemas.openxmlformats.org/officeDocument/2006/relationships/hyperlink" Target="https://legistarweb-production.s3.amazonaws.com/uploads/attachment/pdf/2884883/Item_13-B.pdf" TargetMode="External"/><Relationship Id="rId11" Type="http://schemas.openxmlformats.org/officeDocument/2006/relationships/hyperlink" Target="https://eservice.pwcgov.org/documents/bocs/agendas/2021/0216/14-B.pdf" TargetMode="External"/><Relationship Id="rId5" Type="http://schemas.openxmlformats.org/officeDocument/2006/relationships/hyperlink" Target="https://legistarweb-production.s3.amazonaws.com/uploads/attachment/pdf/2499085/Item_13-C.pdf" TargetMode="External"/><Relationship Id="rId15" Type="http://schemas.openxmlformats.org/officeDocument/2006/relationships/hyperlink" Target="https://eservice.pwcgov.org/documents/bocs/agendas/2021/0907/13-F.pdf" TargetMode="External"/><Relationship Id="rId10" Type="http://schemas.openxmlformats.org/officeDocument/2006/relationships/hyperlink" Target="https://eservice.pwcgov.org/documents/bocs/briefs/2018/0306/ord18-11.pdf" TargetMode="External"/><Relationship Id="rId4" Type="http://schemas.openxmlformats.org/officeDocument/2006/relationships/hyperlink" Target="https://egcss.pwcgov.org/SelfService" TargetMode="External"/><Relationship Id="rId9" Type="http://schemas.openxmlformats.org/officeDocument/2006/relationships/hyperlink" Target="https://eservice.pwcgov.org/documents/bocs/agendas/2017/1017/1-A.pdf" TargetMode="External"/><Relationship Id="rId14" Type="http://schemas.openxmlformats.org/officeDocument/2006/relationships/hyperlink" Target="https://eservice.pwcgov.org/documents/bocs/agendas/2021/0907/13-F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q.virginia.gov/home/showpublisheddocument/25801/638628713136870000" TargetMode="External"/><Relationship Id="rId13" Type="http://schemas.openxmlformats.org/officeDocument/2006/relationships/hyperlink" Target="https://www.deq.virginia.gov/home/showpublisheddocument/25843/638628762496730000" TargetMode="External"/><Relationship Id="rId18" Type="http://schemas.openxmlformats.org/officeDocument/2006/relationships/hyperlink" Target="https://www.deq.virginia.gov/home/showpublisheddocument/25966/638633868679100000" TargetMode="External"/><Relationship Id="rId26" Type="http://schemas.openxmlformats.org/officeDocument/2006/relationships/hyperlink" Target="https://www.deq.virginia.gov/home/showpublisheddocument/25982/638633874160100000" TargetMode="External"/><Relationship Id="rId3" Type="http://schemas.openxmlformats.org/officeDocument/2006/relationships/hyperlink" Target="https://www.deq.virginia.gov/home/showpublisheddocument/26117/638639805143900000" TargetMode="External"/><Relationship Id="rId21" Type="http://schemas.openxmlformats.org/officeDocument/2006/relationships/hyperlink" Target="https://www.deq.virginia.gov/home/showpublisheddocument/25984/638651993942270000" TargetMode="External"/><Relationship Id="rId7" Type="http://schemas.openxmlformats.org/officeDocument/2006/relationships/hyperlink" Target="https://www.deq.virginia.gov/home/showpublisheddocument/25795/638628698040000000" TargetMode="External"/><Relationship Id="rId12" Type="http://schemas.openxmlformats.org/officeDocument/2006/relationships/hyperlink" Target="https://www.deq.virginia.gov/home/showpublisheddocument/25831/638652055141070000" TargetMode="External"/><Relationship Id="rId17" Type="http://schemas.openxmlformats.org/officeDocument/2006/relationships/hyperlink" Target="https://www.deq.virginia.gov/home/showpublisheddocument/25962/638633857089300000" TargetMode="External"/><Relationship Id="rId25" Type="http://schemas.openxmlformats.org/officeDocument/2006/relationships/hyperlink" Target="https://www.deq.virginia.gov/home/showpublisheddocument/25833/638628757513530000" TargetMode="External"/><Relationship Id="rId2" Type="http://schemas.openxmlformats.org/officeDocument/2006/relationships/hyperlink" Target="https://www.deq.virginia.gov/home/showpublisheddocument/26111/638639801563130000" TargetMode="External"/><Relationship Id="rId16" Type="http://schemas.openxmlformats.org/officeDocument/2006/relationships/hyperlink" Target="https://www.deq.virginia.gov/home/showpublisheddocument/25930/638633796930430000" TargetMode="External"/><Relationship Id="rId20" Type="http://schemas.openxmlformats.org/officeDocument/2006/relationships/hyperlink" Target="https://www.deq.virginia.gov/home/showpublisheddocument/25978/638633872515870000" TargetMode="External"/><Relationship Id="rId29" Type="http://schemas.openxmlformats.org/officeDocument/2006/relationships/hyperlink" Target="https://www.deq.virginia.gov/permits/air/issued-air-permits-for-data-centers" TargetMode="External"/><Relationship Id="rId1" Type="http://schemas.openxmlformats.org/officeDocument/2006/relationships/hyperlink" Target="https://www.deq.virginia.gov/home/showpublisheddocument/26109/638639800441670000" TargetMode="External"/><Relationship Id="rId6" Type="http://schemas.openxmlformats.org/officeDocument/2006/relationships/hyperlink" Target="https://www.deq.virginia.gov/home/showpublisheddocument/25758/638628577635170000" TargetMode="External"/><Relationship Id="rId11" Type="http://schemas.openxmlformats.org/officeDocument/2006/relationships/hyperlink" Target="https://www.deq.virginia.gov/home/showpublisheddocument/25827/638651993280700000" TargetMode="External"/><Relationship Id="rId24" Type="http://schemas.openxmlformats.org/officeDocument/2006/relationships/hyperlink" Target="https://www.deq.virginia.gov/home/showpublisheddocument/26016/638633960792770000" TargetMode="External"/><Relationship Id="rId5" Type="http://schemas.openxmlformats.org/officeDocument/2006/relationships/hyperlink" Target="https://www.deq.virginia.gov/home/showpublisheddocument/25752/638628571437070000" TargetMode="External"/><Relationship Id="rId15" Type="http://schemas.openxmlformats.org/officeDocument/2006/relationships/hyperlink" Target="https://www.deq.virginia.gov/home/showpublisheddocument/25869/638628786895530000" TargetMode="External"/><Relationship Id="rId23" Type="http://schemas.openxmlformats.org/officeDocument/2006/relationships/hyperlink" Target="https://www.deq.virginia.gov/home/showpublisheddocument/26014/638633960334270000" TargetMode="External"/><Relationship Id="rId28" Type="http://schemas.openxmlformats.org/officeDocument/2006/relationships/hyperlink" Target="https://www.deq.virginia.gov/home/showpublisheddocument/25634/638627835233430000" TargetMode="External"/><Relationship Id="rId10" Type="http://schemas.openxmlformats.org/officeDocument/2006/relationships/hyperlink" Target="https://www.deq.virginia.gov/home/showpublisheddocument/25823/638628737610070000" TargetMode="External"/><Relationship Id="rId19" Type="http://schemas.openxmlformats.org/officeDocument/2006/relationships/hyperlink" Target="https://www.deq.virginia.gov/home/showpublisheddocument/25976/638633871882970000" TargetMode="External"/><Relationship Id="rId4" Type="http://schemas.openxmlformats.org/officeDocument/2006/relationships/hyperlink" Target="https://www.deq.virginia.gov/home/showpublisheddocument/25702/638628522004500000" TargetMode="External"/><Relationship Id="rId9" Type="http://schemas.openxmlformats.org/officeDocument/2006/relationships/hyperlink" Target="https://www.deq.virginia.gov/home/showpublisheddocument/25815/638628727334530000" TargetMode="External"/><Relationship Id="rId14" Type="http://schemas.openxmlformats.org/officeDocument/2006/relationships/hyperlink" Target="https://www.deq.virginia.gov/home/showpublisheddocument/26026/638634507154830000" TargetMode="External"/><Relationship Id="rId22" Type="http://schemas.openxmlformats.org/officeDocument/2006/relationships/hyperlink" Target="https://www.deq.virginia.gov/home/showpublisheddocument/25998/638633946055070000" TargetMode="External"/><Relationship Id="rId27" Type="http://schemas.openxmlformats.org/officeDocument/2006/relationships/hyperlink" Target="https://www.deq.virginia.gov/home/showpublisheddocument/25990/6386339431468700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24C1-1EDA-448F-8BE6-70E161FA0B2D}">
  <dimension ref="A1:G28"/>
  <sheetViews>
    <sheetView tabSelected="1" workbookViewId="0"/>
  </sheetViews>
  <sheetFormatPr defaultRowHeight="15" x14ac:dyDescent="0.25"/>
  <cols>
    <col min="1" max="1" width="75.7109375" bestFit="1" customWidth="1"/>
    <col min="2" max="2" width="11.42578125" bestFit="1" customWidth="1"/>
    <col min="3" max="3" width="10" bestFit="1" customWidth="1"/>
    <col min="4" max="4" width="14.5703125" bestFit="1" customWidth="1"/>
    <col min="5" max="5" width="20.85546875" customWidth="1"/>
    <col min="6" max="6" width="52.7109375" bestFit="1" customWidth="1"/>
    <col min="7" max="7" width="12.140625" bestFit="1" customWidth="1"/>
  </cols>
  <sheetData>
    <row r="1" spans="1:7" ht="67.5" customHeight="1" x14ac:dyDescent="0.25">
      <c r="A1" s="89" t="s">
        <v>2393</v>
      </c>
      <c r="B1" s="130" t="s">
        <v>103</v>
      </c>
      <c r="C1" s="126" t="s">
        <v>172</v>
      </c>
      <c r="D1" s="104" t="s">
        <v>171</v>
      </c>
      <c r="E1" s="46" t="s">
        <v>104</v>
      </c>
    </row>
    <row r="2" spans="1:7" ht="21" x14ac:dyDescent="0.35">
      <c r="A2" s="44" t="s">
        <v>170</v>
      </c>
      <c r="B2" s="45">
        <f>'Operating Data Centers'!E2</f>
        <v>1140.1796299999999</v>
      </c>
      <c r="C2" s="45">
        <f>'Operating Data Centers'!A41</f>
        <v>34</v>
      </c>
      <c r="D2" s="103">
        <f>'Operating Data Centers'!F41</f>
        <v>31.671656388888884</v>
      </c>
      <c r="E2" s="45">
        <f>'Operating Data Centers'!E1</f>
        <v>10108989</v>
      </c>
    </row>
    <row r="3" spans="1:7" ht="23.25" x14ac:dyDescent="0.35">
      <c r="A3" s="44" t="s">
        <v>2395</v>
      </c>
      <c r="B3" s="45">
        <f>'Properties Under Development'!E2</f>
        <v>2369.8326000000006</v>
      </c>
      <c r="C3" s="45">
        <f>'Properties Under Development'!A58</f>
        <v>53</v>
      </c>
      <c r="D3" s="103">
        <f>'Properties Under Development'!F58</f>
        <v>46.467305882352953</v>
      </c>
      <c r="E3" s="45">
        <f>'Properties Under Development'!E1</f>
        <v>52057044</v>
      </c>
      <c r="F3" s="85"/>
      <c r="G3" s="84"/>
    </row>
    <row r="4" spans="1:7" ht="21" x14ac:dyDescent="0.35">
      <c r="A4" s="65" t="s">
        <v>2394</v>
      </c>
      <c r="B4" s="66">
        <f>'Planning Outside Overlay '!E1</f>
        <v>333.92529999999999</v>
      </c>
      <c r="C4" s="66">
        <f>'Planning Outside Overlay '!A11</f>
        <v>6</v>
      </c>
      <c r="D4" s="103">
        <f>'Planning Outside Overlay '!F11</f>
        <v>55.654216666666663</v>
      </c>
      <c r="E4" s="45">
        <f>'Planning Outside Overlay '!E2</f>
        <v>7729612</v>
      </c>
    </row>
    <row r="5" spans="1:7" ht="21" x14ac:dyDescent="0.35">
      <c r="A5" s="106" t="s">
        <v>173</v>
      </c>
      <c r="B5" s="102">
        <f>SUM(B2:B4)</f>
        <v>3843.9375300000002</v>
      </c>
      <c r="C5" s="102">
        <f>SUM(C2:C4)</f>
        <v>93</v>
      </c>
      <c r="D5" s="131">
        <f>B5/C5</f>
        <v>41.33266161290323</v>
      </c>
      <c r="E5" s="102">
        <f>SUM(E2:E4)</f>
        <v>69895645</v>
      </c>
      <c r="F5" s="85"/>
      <c r="G5" s="84"/>
    </row>
    <row r="6" spans="1:7" ht="19.5" thickBot="1" x14ac:dyDescent="0.35">
      <c r="A6" s="107" t="s">
        <v>122</v>
      </c>
      <c r="B6" s="108"/>
      <c r="C6" s="108"/>
      <c r="D6" s="108"/>
      <c r="E6" s="109"/>
      <c r="F6" s="85"/>
      <c r="G6" s="84"/>
    </row>
    <row r="7" spans="1:7" s="72" customFormat="1" ht="11.25" x14ac:dyDescent="0.2">
      <c r="A7" s="110"/>
      <c r="B7" s="111"/>
      <c r="C7" s="111"/>
      <c r="D7" s="111"/>
      <c r="E7" s="111"/>
      <c r="F7" s="112"/>
      <c r="G7" s="113"/>
    </row>
    <row r="8" spans="1:7" ht="26.25" x14ac:dyDescent="0.4">
      <c r="A8" s="123" t="s">
        <v>347</v>
      </c>
      <c r="B8" s="128">
        <v>1760</v>
      </c>
      <c r="C8" s="129"/>
      <c r="D8" s="129"/>
      <c r="E8" s="128">
        <v>22255200</v>
      </c>
      <c r="F8" s="85"/>
      <c r="G8" s="84"/>
    </row>
    <row r="9" spans="1:7" s="72" customFormat="1" ht="11.25" x14ac:dyDescent="0.2">
      <c r="A9" s="114"/>
      <c r="B9" s="114"/>
      <c r="C9" s="114"/>
      <c r="D9" s="114"/>
      <c r="E9" s="114"/>
    </row>
    <row r="10" spans="1:7" ht="36.75" x14ac:dyDescent="0.25">
      <c r="A10" s="140" t="s">
        <v>197</v>
      </c>
      <c r="B10" s="138">
        <f>B5+B8</f>
        <v>5603.9375300000002</v>
      </c>
      <c r="C10" s="139"/>
      <c r="D10" s="139"/>
      <c r="E10" s="244">
        <f>E5+E8</f>
        <v>92150845</v>
      </c>
    </row>
    <row r="11" spans="1:7" ht="15.75" thickBot="1" x14ac:dyDescent="0.3">
      <c r="A11" s="115"/>
      <c r="B11" s="115"/>
      <c r="C11" s="115"/>
      <c r="D11" s="115"/>
      <c r="E11" s="115"/>
    </row>
    <row r="12" spans="1:7" ht="21.75" thickBot="1" x14ac:dyDescent="0.4">
      <c r="A12" s="116" t="s">
        <v>268</v>
      </c>
      <c r="B12" s="117"/>
      <c r="C12" s="117"/>
      <c r="D12" s="117"/>
      <c r="E12" s="118">
        <v>48000000</v>
      </c>
    </row>
    <row r="13" spans="1:7" ht="15.75" thickBot="1" x14ac:dyDescent="0.3">
      <c r="A13" s="68"/>
      <c r="B13" s="68"/>
      <c r="C13" s="68"/>
      <c r="D13" s="68"/>
      <c r="E13" s="68"/>
    </row>
    <row r="14" spans="1:7" ht="21.75" thickBot="1" x14ac:dyDescent="0.4">
      <c r="A14" s="119" t="s">
        <v>174</v>
      </c>
      <c r="B14" s="120"/>
      <c r="C14" s="120"/>
      <c r="D14" s="120"/>
      <c r="E14" s="121">
        <f>E10-E12</f>
        <v>44150845</v>
      </c>
    </row>
    <row r="15" spans="1:7" ht="15.75" thickBot="1" x14ac:dyDescent="0.3">
      <c r="A15" s="122"/>
      <c r="B15" s="122"/>
      <c r="C15" s="122"/>
      <c r="D15" s="122"/>
      <c r="E15" s="122"/>
    </row>
    <row r="16" spans="1:7" ht="27" thickBot="1" x14ac:dyDescent="0.45">
      <c r="A16" s="124" t="s">
        <v>175</v>
      </c>
      <c r="B16" s="125"/>
      <c r="C16" s="125"/>
      <c r="D16" s="125"/>
      <c r="E16" s="127">
        <f>E14/E12</f>
        <v>0.9198092708333333</v>
      </c>
    </row>
    <row r="17" spans="1:5" x14ac:dyDescent="0.25">
      <c r="A17" s="122"/>
      <c r="B17" s="122"/>
      <c r="C17" s="122"/>
      <c r="D17" s="122"/>
      <c r="E17" s="122"/>
    </row>
    <row r="18" spans="1:5" ht="15.75" x14ac:dyDescent="0.25">
      <c r="A18" s="137" t="s">
        <v>292</v>
      </c>
    </row>
    <row r="19" spans="1:5" x14ac:dyDescent="0.25">
      <c r="A19" s="79" t="s">
        <v>299</v>
      </c>
    </row>
    <row r="20" spans="1:5" x14ac:dyDescent="0.25">
      <c r="A20" s="71" t="s">
        <v>196</v>
      </c>
    </row>
    <row r="21" spans="1:5" x14ac:dyDescent="0.25">
      <c r="A21" s="71" t="s">
        <v>195</v>
      </c>
    </row>
    <row r="22" spans="1:5" x14ac:dyDescent="0.25">
      <c r="A22" s="122"/>
      <c r="B22" s="122"/>
      <c r="C22" s="122"/>
      <c r="D22" s="122"/>
      <c r="E22" s="122"/>
    </row>
    <row r="23" spans="1:5" x14ac:dyDescent="0.25">
      <c r="A23" s="141" t="s">
        <v>199</v>
      </c>
    </row>
    <row r="24" spans="1:5" x14ac:dyDescent="0.25">
      <c r="A24" s="134" t="s">
        <v>198</v>
      </c>
    </row>
    <row r="25" spans="1:5" x14ac:dyDescent="0.25">
      <c r="A25" s="122"/>
      <c r="B25" s="122"/>
      <c r="C25" s="122"/>
      <c r="D25" s="122"/>
      <c r="E25" s="122"/>
    </row>
    <row r="26" spans="1:5" x14ac:dyDescent="0.25">
      <c r="A26" s="168" t="s">
        <v>294</v>
      </c>
      <c r="B26" s="149" t="s">
        <v>293</v>
      </c>
    </row>
    <row r="27" spans="1:5" x14ac:dyDescent="0.25">
      <c r="A27" s="168" t="s">
        <v>295</v>
      </c>
      <c r="B27" s="149" t="s">
        <v>296</v>
      </c>
    </row>
    <row r="28" spans="1:5" x14ac:dyDescent="0.25">
      <c r="A28" s="168" t="s">
        <v>297</v>
      </c>
      <c r="B28" s="149" t="s">
        <v>298</v>
      </c>
    </row>
  </sheetData>
  <hyperlinks>
    <hyperlink ref="A21" r:id="rId1" xr:uid="{4CEEBB56-89D7-42AC-AAB4-D5CE8FA20264}"/>
    <hyperlink ref="A20" r:id="rId2" xr:uid="{95B85FE2-6F6B-4DAD-95BE-E1B20A27EFC4}"/>
    <hyperlink ref="A24" r:id="rId3" xr:uid="{86516C73-BDF3-46A5-A904-EDE8B3AF3396}"/>
    <hyperlink ref="B26" r:id="rId4" location="/plan/b0fcafed-a7f4-4ea1-8f83-e71a94ebf4f9?tab=attachments" xr:uid="{9B949E2D-23A2-40BA-851F-BB34AC55F3A4}"/>
    <hyperlink ref="B27" r:id="rId5" location="/plan/1737b24a-1664-4972-b370-c2436b052e63?tab=attachments" xr:uid="{B7B678CF-A810-4462-952E-C43F9CBC0320}"/>
    <hyperlink ref="B28" r:id="rId6" location="/plan/a3bccddf-fb99-4d00-9e2b-41916f8455aa?tab=attachments" xr:uid="{AB74D968-160C-4C3A-A7AA-F3B7745D6B89}"/>
    <hyperlink ref="A19" r:id="rId7" xr:uid="{55F1A3C6-FB5A-4454-9EA2-52AFBC513296}"/>
  </hyperlinks>
  <pageMargins left="0.25" right="0.25" top="0.75" bottom="0.75" header="0.3" footer="0.3"/>
  <pageSetup orientation="landscape" r:id="rId8"/>
  <ignoredErrors>
    <ignoredError sqref="E2:E3 E4 D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50F3-2F06-46D3-B236-71AD6489FBB9}">
  <sheetPr codeName="Sheet2">
    <pageSetUpPr fitToPage="1"/>
  </sheetPr>
  <dimension ref="A1:AN64"/>
  <sheetViews>
    <sheetView workbookViewId="0">
      <pane ySplit="4" topLeftCell="A5" activePane="bottomLeft" state="frozen"/>
      <selection pane="bottomLeft" activeCell="A4" sqref="A1:A1048576"/>
    </sheetView>
  </sheetViews>
  <sheetFormatPr defaultRowHeight="15" x14ac:dyDescent="0.25"/>
  <cols>
    <col min="1" max="1" width="12.5703125" style="14" customWidth="1"/>
    <col min="2" max="2" width="6.140625" style="14" customWidth="1"/>
    <col min="3" max="3" width="22.7109375" style="14" customWidth="1"/>
    <col min="4" max="4" width="12.28515625" style="14" customWidth="1"/>
    <col min="5" max="5" width="6.5703125" style="13" bestFit="1" customWidth="1"/>
    <col min="6" max="6" width="7.140625" style="13" bestFit="1" customWidth="1"/>
    <col min="7" max="7" width="9.140625" style="13" bestFit="1" customWidth="1"/>
    <col min="8" max="8" width="12.5703125" style="15" bestFit="1" customWidth="1"/>
    <col min="9" max="9" width="5.85546875" style="4" bestFit="1" customWidth="1"/>
    <col min="10" max="10" width="31.85546875" customWidth="1"/>
    <col min="11" max="11" width="5.42578125" customWidth="1"/>
    <col min="12" max="12" width="7.7109375" customWidth="1"/>
    <col min="13" max="13" width="24.42578125" customWidth="1"/>
    <col min="20" max="20" width="2.5703125" customWidth="1"/>
    <col min="21" max="21" width="28.7109375" customWidth="1"/>
  </cols>
  <sheetData>
    <row r="1" spans="1:40" ht="19.5" thickBot="1" x14ac:dyDescent="0.3">
      <c r="A1" s="282" t="s">
        <v>142</v>
      </c>
      <c r="B1" s="283"/>
      <c r="C1" s="283"/>
      <c r="D1" s="284"/>
      <c r="E1" s="276">
        <f>SUM(G5:G40)</f>
        <v>10108989</v>
      </c>
      <c r="F1" s="277"/>
      <c r="G1" s="278"/>
      <c r="H1" s="47" t="s">
        <v>83</v>
      </c>
      <c r="I1" s="48"/>
      <c r="J1" s="80"/>
      <c r="K1" s="80"/>
      <c r="L1" s="49"/>
    </row>
    <row r="2" spans="1:40" ht="19.5" thickBot="1" x14ac:dyDescent="0.3">
      <c r="A2" s="282" t="s">
        <v>143</v>
      </c>
      <c r="B2" s="283"/>
      <c r="C2" s="283"/>
      <c r="D2" s="284"/>
      <c r="E2" s="279">
        <f>SUM(F5:F40)</f>
        <v>1140.1796299999999</v>
      </c>
      <c r="F2" s="280"/>
      <c r="G2" s="281"/>
      <c r="H2" s="50" t="s">
        <v>95</v>
      </c>
      <c r="I2" s="51"/>
      <c r="J2" s="81"/>
      <c r="K2" s="81"/>
      <c r="L2" s="52"/>
    </row>
    <row r="3" spans="1:40" ht="24" thickBot="1" x14ac:dyDescent="0.3">
      <c r="A3" s="273" t="s">
        <v>162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5"/>
    </row>
    <row r="4" spans="1:40" s="1" customFormat="1" ht="30.75" thickBot="1" x14ac:dyDescent="0.3">
      <c r="A4" s="5" t="s">
        <v>0</v>
      </c>
      <c r="B4" s="5" t="s">
        <v>49</v>
      </c>
      <c r="C4" s="5" t="s">
        <v>9</v>
      </c>
      <c r="D4" s="5" t="s">
        <v>1</v>
      </c>
      <c r="E4" s="5" t="s">
        <v>2</v>
      </c>
      <c r="F4" s="5" t="s">
        <v>81</v>
      </c>
      <c r="G4" s="5" t="s">
        <v>50</v>
      </c>
      <c r="H4" s="6" t="s">
        <v>30</v>
      </c>
      <c r="I4" s="7" t="s">
        <v>17</v>
      </c>
      <c r="J4" s="5" t="s">
        <v>12</v>
      </c>
      <c r="K4" s="5" t="s">
        <v>139</v>
      </c>
      <c r="L4" s="243" t="s">
        <v>137</v>
      </c>
      <c r="M4" s="268" t="s">
        <v>237</v>
      </c>
      <c r="N4" s="269"/>
      <c r="O4" s="269"/>
      <c r="P4" s="269"/>
      <c r="Q4" s="269"/>
      <c r="R4" s="269"/>
      <c r="S4" s="270"/>
      <c r="T4" s="245"/>
      <c r="U4" s="77" t="s">
        <v>266</v>
      </c>
    </row>
    <row r="5" spans="1:40" s="1" customFormat="1" ht="45" x14ac:dyDescent="0.25">
      <c r="A5" s="26" t="s">
        <v>11</v>
      </c>
      <c r="B5" s="27">
        <v>13001</v>
      </c>
      <c r="C5" s="26" t="s">
        <v>51</v>
      </c>
      <c r="D5" s="26" t="s">
        <v>5</v>
      </c>
      <c r="E5" s="30">
        <v>20136</v>
      </c>
      <c r="F5" s="28">
        <v>253.92</v>
      </c>
      <c r="G5" s="31">
        <v>578290</v>
      </c>
      <c r="H5" s="32" t="s">
        <v>89</v>
      </c>
      <c r="I5" s="31">
        <v>191</v>
      </c>
      <c r="J5" s="21" t="s">
        <v>2384</v>
      </c>
      <c r="K5" s="83">
        <v>2</v>
      </c>
      <c r="L5" s="152">
        <v>108.1</v>
      </c>
      <c r="M5" s="73" t="s">
        <v>2343</v>
      </c>
      <c r="R5" s="72"/>
      <c r="S5"/>
      <c r="T5" s="122"/>
      <c r="U5" s="71" t="s">
        <v>348</v>
      </c>
    </row>
    <row r="6" spans="1:40" s="1" customFormat="1" ht="60" x14ac:dyDescent="0.25">
      <c r="A6" s="174" t="s">
        <v>336</v>
      </c>
      <c r="B6" s="23">
        <v>13760</v>
      </c>
      <c r="C6" s="2" t="s">
        <v>92</v>
      </c>
      <c r="D6" s="2" t="s">
        <v>8</v>
      </c>
      <c r="E6" s="9">
        <v>20155</v>
      </c>
      <c r="F6" s="24">
        <v>129.62</v>
      </c>
      <c r="G6" s="31">
        <v>482223</v>
      </c>
      <c r="H6" s="32" t="s">
        <v>89</v>
      </c>
      <c r="I6" s="31">
        <v>191</v>
      </c>
      <c r="J6" s="33" t="s">
        <v>2383</v>
      </c>
      <c r="K6" s="83">
        <v>1</v>
      </c>
      <c r="L6" s="90">
        <v>119</v>
      </c>
      <c r="M6" s="73" t="s">
        <v>271</v>
      </c>
      <c r="R6" s="72"/>
      <c r="S6"/>
      <c r="T6" s="122"/>
      <c r="U6" s="71"/>
    </row>
    <row r="7" spans="1:40" s="25" customFormat="1" ht="30" x14ac:dyDescent="0.25">
      <c r="A7" s="16" t="s">
        <v>4</v>
      </c>
      <c r="B7" s="16">
        <v>10201</v>
      </c>
      <c r="C7" s="16" t="s">
        <v>56</v>
      </c>
      <c r="D7" s="16" t="s">
        <v>3</v>
      </c>
      <c r="E7" s="9">
        <v>20110</v>
      </c>
      <c r="F7" s="24">
        <v>82.58</v>
      </c>
      <c r="G7" s="31">
        <v>795191</v>
      </c>
      <c r="H7" s="32" t="s">
        <v>89</v>
      </c>
      <c r="I7" s="31">
        <v>191</v>
      </c>
      <c r="J7" s="242" t="s">
        <v>422</v>
      </c>
      <c r="K7" s="83">
        <v>4</v>
      </c>
      <c r="L7" s="82">
        <v>25</v>
      </c>
      <c r="M7" s="73" t="s">
        <v>238</v>
      </c>
      <c r="N7" s="99"/>
      <c r="O7" s="100"/>
      <c r="P7" s="70"/>
      <c r="Q7" s="70"/>
      <c r="R7" s="72"/>
      <c r="S7"/>
      <c r="T7" s="122"/>
      <c r="U7" s="72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40" s="25" customFormat="1" ht="30" x14ac:dyDescent="0.25">
      <c r="A8" s="11" t="s">
        <v>16</v>
      </c>
      <c r="B8" s="150">
        <v>8170</v>
      </c>
      <c r="C8" s="11" t="s">
        <v>58</v>
      </c>
      <c r="D8" s="11" t="s">
        <v>3</v>
      </c>
      <c r="E8" s="30">
        <v>20109</v>
      </c>
      <c r="F8" s="28">
        <v>62.13</v>
      </c>
      <c r="G8" s="31">
        <v>719742</v>
      </c>
      <c r="H8" s="32" t="s">
        <v>89</v>
      </c>
      <c r="I8" s="31">
        <v>191</v>
      </c>
      <c r="J8" s="33" t="s">
        <v>15</v>
      </c>
      <c r="K8" s="83">
        <v>4</v>
      </c>
      <c r="L8" s="82">
        <v>8</v>
      </c>
      <c r="M8" s="73" t="s">
        <v>262</v>
      </c>
      <c r="N8" s="99"/>
      <c r="O8" s="100"/>
      <c r="P8" s="70"/>
      <c r="Q8" s="70"/>
      <c r="R8" s="72"/>
      <c r="S8"/>
      <c r="T8" s="122"/>
      <c r="U8" s="72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40" s="25" customFormat="1" ht="45" x14ac:dyDescent="0.25">
      <c r="A9" s="21" t="s">
        <v>2344</v>
      </c>
      <c r="B9" s="27">
        <v>11650</v>
      </c>
      <c r="C9" s="26" t="s">
        <v>61</v>
      </c>
      <c r="D9" s="26" t="s">
        <v>3</v>
      </c>
      <c r="E9" s="30">
        <v>20109</v>
      </c>
      <c r="F9" s="28">
        <v>53.2</v>
      </c>
      <c r="G9" s="31">
        <v>325918</v>
      </c>
      <c r="H9" s="32" t="s">
        <v>89</v>
      </c>
      <c r="I9" s="31">
        <v>191</v>
      </c>
      <c r="J9" s="35" t="s">
        <v>176</v>
      </c>
      <c r="K9" s="83">
        <v>1</v>
      </c>
      <c r="L9" s="82">
        <v>17</v>
      </c>
      <c r="M9" s="71" t="s">
        <v>245</v>
      </c>
      <c r="N9" s="99"/>
      <c r="O9" s="100"/>
      <c r="P9" s="70"/>
      <c r="Q9" s="70"/>
      <c r="R9" s="72"/>
      <c r="S9"/>
      <c r="T9" s="122"/>
      <c r="U9" s="72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40" ht="30" x14ac:dyDescent="0.25">
      <c r="A10" s="11" t="s">
        <v>18</v>
      </c>
      <c r="B10" s="11">
        <v>15435</v>
      </c>
      <c r="C10" s="11" t="s">
        <v>93</v>
      </c>
      <c r="D10" s="11" t="s">
        <v>23</v>
      </c>
      <c r="E10" s="30">
        <v>20169</v>
      </c>
      <c r="F10" s="28">
        <v>38.5</v>
      </c>
      <c r="G10" s="31">
        <v>453174</v>
      </c>
      <c r="H10" s="32" t="s">
        <v>89</v>
      </c>
      <c r="I10" s="31">
        <v>191</v>
      </c>
      <c r="J10" s="35" t="s">
        <v>2385</v>
      </c>
      <c r="K10" s="83">
        <v>3</v>
      </c>
      <c r="L10" s="82">
        <v>3.1</v>
      </c>
      <c r="M10" s="71" t="s">
        <v>236</v>
      </c>
      <c r="N10" s="99"/>
      <c r="O10" s="100"/>
      <c r="P10" s="72"/>
      <c r="Q10" s="72"/>
      <c r="R10" s="148"/>
      <c r="T10" s="122"/>
      <c r="U10" s="72"/>
    </row>
    <row r="11" spans="1:40" s="25" customFormat="1" ht="45" x14ac:dyDescent="0.25">
      <c r="A11" s="11" t="s">
        <v>2081</v>
      </c>
      <c r="B11" s="11">
        <v>9480</v>
      </c>
      <c r="C11" s="11" t="s">
        <v>64</v>
      </c>
      <c r="D11" s="11" t="s">
        <v>3</v>
      </c>
      <c r="E11" s="30">
        <v>20110</v>
      </c>
      <c r="F11" s="28">
        <v>33.030549999999998</v>
      </c>
      <c r="G11" s="75">
        <v>269091</v>
      </c>
      <c r="H11" s="32" t="s">
        <v>89</v>
      </c>
      <c r="I11" s="31">
        <v>191</v>
      </c>
      <c r="J11" s="86" t="s">
        <v>2376</v>
      </c>
      <c r="K11" s="83">
        <v>1</v>
      </c>
      <c r="L11" s="90">
        <v>138</v>
      </c>
      <c r="M11" s="71" t="s">
        <v>2377</v>
      </c>
      <c r="N11" s="70"/>
      <c r="O11" s="96"/>
      <c r="P11" s="70"/>
      <c r="Q11" s="70"/>
      <c r="R11" s="70"/>
      <c r="S11" s="70"/>
      <c r="T11" s="246"/>
      <c r="U11" s="71"/>
      <c r="V11" s="70"/>
      <c r="W11" s="70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</row>
    <row r="12" spans="1:40" ht="30" x14ac:dyDescent="0.25">
      <c r="A12" s="26" t="s">
        <v>21</v>
      </c>
      <c r="B12" s="27">
        <v>8217</v>
      </c>
      <c r="C12" s="26" t="s">
        <v>54</v>
      </c>
      <c r="D12" s="11" t="s">
        <v>5</v>
      </c>
      <c r="E12" s="30">
        <v>20136</v>
      </c>
      <c r="F12" s="28">
        <v>31.91</v>
      </c>
      <c r="G12" s="31">
        <v>227465</v>
      </c>
      <c r="H12" s="32" t="s">
        <v>89</v>
      </c>
      <c r="I12" s="31">
        <v>191</v>
      </c>
      <c r="J12" s="33" t="s">
        <v>153</v>
      </c>
      <c r="K12" s="83">
        <v>1</v>
      </c>
      <c r="L12" s="82">
        <v>2</v>
      </c>
      <c r="M12" s="71" t="s">
        <v>243</v>
      </c>
      <c r="N12" s="99"/>
      <c r="O12" s="100"/>
      <c r="P12" s="72"/>
      <c r="Q12" s="72"/>
      <c r="R12" s="72"/>
      <c r="T12" s="122"/>
      <c r="U12" s="72"/>
    </row>
    <row r="13" spans="1:40" ht="30" x14ac:dyDescent="0.25">
      <c r="A13" s="11" t="s">
        <v>128</v>
      </c>
      <c r="B13" s="11">
        <v>9680</v>
      </c>
      <c r="C13" s="11" t="s">
        <v>57</v>
      </c>
      <c r="D13" s="11" t="s">
        <v>3</v>
      </c>
      <c r="E13" s="30">
        <v>20110</v>
      </c>
      <c r="F13" s="76">
        <v>31.06</v>
      </c>
      <c r="G13" s="31">
        <v>213320</v>
      </c>
      <c r="H13" s="32" t="s">
        <v>89</v>
      </c>
      <c r="I13" s="31">
        <v>191</v>
      </c>
      <c r="J13" s="170" t="s">
        <v>309</v>
      </c>
      <c r="K13" s="83">
        <v>1</v>
      </c>
      <c r="L13" s="90">
        <v>145</v>
      </c>
      <c r="M13" s="71" t="s">
        <v>259</v>
      </c>
      <c r="N13" s="99"/>
      <c r="O13" s="100"/>
      <c r="P13" s="72"/>
      <c r="Q13" s="72"/>
      <c r="R13" s="72"/>
      <c r="T13" s="122"/>
      <c r="U13" s="72"/>
    </row>
    <row r="14" spans="1:40" ht="30" x14ac:dyDescent="0.25">
      <c r="A14" s="26" t="s">
        <v>22</v>
      </c>
      <c r="B14" s="27">
        <v>15395</v>
      </c>
      <c r="C14" s="26" t="s">
        <v>94</v>
      </c>
      <c r="D14" s="26" t="s">
        <v>23</v>
      </c>
      <c r="E14" s="30">
        <v>20169</v>
      </c>
      <c r="F14" s="28">
        <v>28.27</v>
      </c>
      <c r="G14" s="31">
        <v>236082</v>
      </c>
      <c r="H14" s="32" t="s">
        <v>89</v>
      </c>
      <c r="I14" s="31">
        <v>191</v>
      </c>
      <c r="J14" s="33" t="s">
        <v>164</v>
      </c>
      <c r="K14" s="83">
        <v>1</v>
      </c>
      <c r="L14" s="82">
        <v>4</v>
      </c>
      <c r="M14" s="71" t="s">
        <v>263</v>
      </c>
      <c r="N14" s="99"/>
      <c r="O14" s="100"/>
      <c r="P14" s="72"/>
      <c r="Q14" s="72"/>
      <c r="R14" s="72"/>
      <c r="T14" s="122"/>
      <c r="U14" s="72"/>
    </row>
    <row r="15" spans="1:40" ht="45" x14ac:dyDescent="0.25">
      <c r="A15" s="16" t="s">
        <v>20</v>
      </c>
      <c r="B15" s="16">
        <v>10880</v>
      </c>
      <c r="C15" s="16" t="s">
        <v>63</v>
      </c>
      <c r="D15" s="16" t="s">
        <v>3</v>
      </c>
      <c r="E15" s="9">
        <v>20112</v>
      </c>
      <c r="F15" s="24">
        <v>27.6</v>
      </c>
      <c r="G15" s="31">
        <v>394593</v>
      </c>
      <c r="H15" s="32" t="s">
        <v>89</v>
      </c>
      <c r="I15" s="31">
        <v>191</v>
      </c>
      <c r="J15" s="33" t="s">
        <v>364</v>
      </c>
      <c r="K15" s="83">
        <v>1</v>
      </c>
      <c r="L15" s="82">
        <v>7</v>
      </c>
      <c r="M15" s="71" t="s">
        <v>254</v>
      </c>
      <c r="N15" s="99"/>
      <c r="O15" s="100"/>
      <c r="P15" s="72"/>
      <c r="Q15" s="72"/>
      <c r="R15" s="72"/>
      <c r="T15" s="122"/>
      <c r="U15" s="71" t="s">
        <v>194</v>
      </c>
    </row>
    <row r="16" spans="1:40" ht="30" x14ac:dyDescent="0.25">
      <c r="A16" s="16" t="s">
        <v>2345</v>
      </c>
      <c r="B16" s="11">
        <v>9590</v>
      </c>
      <c r="C16" s="11" t="s">
        <v>53</v>
      </c>
      <c r="D16" s="16" t="s">
        <v>3</v>
      </c>
      <c r="E16" s="9">
        <v>20109</v>
      </c>
      <c r="F16" s="24">
        <v>25.62398</v>
      </c>
      <c r="G16" s="31">
        <v>281000</v>
      </c>
      <c r="H16" s="32" t="s">
        <v>89</v>
      </c>
      <c r="I16" s="31">
        <v>191</v>
      </c>
      <c r="J16" s="33" t="s">
        <v>308</v>
      </c>
      <c r="K16" s="83">
        <v>2</v>
      </c>
      <c r="L16" s="90">
        <v>143</v>
      </c>
      <c r="M16" s="71" t="s">
        <v>289</v>
      </c>
      <c r="N16" s="99"/>
      <c r="O16" s="100"/>
      <c r="P16" s="72"/>
      <c r="Q16" s="72"/>
      <c r="R16" s="72"/>
      <c r="T16" s="122"/>
      <c r="U16" s="71"/>
    </row>
    <row r="17" spans="1:21" ht="30" x14ac:dyDescent="0.25">
      <c r="A17" s="2" t="s">
        <v>24</v>
      </c>
      <c r="B17" s="23">
        <v>7056</v>
      </c>
      <c r="C17" s="2" t="s">
        <v>60</v>
      </c>
      <c r="D17" s="16" t="s">
        <v>3</v>
      </c>
      <c r="E17" s="9">
        <v>20109</v>
      </c>
      <c r="F17" s="24">
        <v>23.5</v>
      </c>
      <c r="G17" s="31">
        <v>311198</v>
      </c>
      <c r="H17" s="32" t="s">
        <v>89</v>
      </c>
      <c r="I17" s="31">
        <v>191</v>
      </c>
      <c r="J17" s="33" t="s">
        <v>167</v>
      </c>
      <c r="K17" s="83">
        <v>2</v>
      </c>
      <c r="L17" s="82">
        <v>27</v>
      </c>
      <c r="M17" s="71" t="s">
        <v>264</v>
      </c>
      <c r="N17" s="99"/>
      <c r="O17" s="100"/>
      <c r="P17" s="72"/>
      <c r="Q17" s="72"/>
      <c r="R17" s="72"/>
      <c r="T17" s="122"/>
      <c r="U17" s="72"/>
    </row>
    <row r="18" spans="1:21" ht="30" x14ac:dyDescent="0.25">
      <c r="A18" s="2" t="s">
        <v>25</v>
      </c>
      <c r="B18" s="23">
        <v>10100</v>
      </c>
      <c r="C18" s="2" t="s">
        <v>55</v>
      </c>
      <c r="D18" s="16" t="s">
        <v>3</v>
      </c>
      <c r="E18" s="9">
        <v>20110</v>
      </c>
      <c r="F18" s="24">
        <v>23.22</v>
      </c>
      <c r="G18" s="31">
        <v>347876</v>
      </c>
      <c r="H18" s="32" t="s">
        <v>89</v>
      </c>
      <c r="I18" s="31">
        <v>191</v>
      </c>
      <c r="J18" s="33" t="s">
        <v>193</v>
      </c>
      <c r="K18" s="83">
        <v>1</v>
      </c>
      <c r="L18" s="82">
        <v>15</v>
      </c>
      <c r="M18" s="71" t="s">
        <v>249</v>
      </c>
      <c r="N18" s="99"/>
      <c r="O18" s="100"/>
      <c r="P18" s="72"/>
      <c r="Q18" s="72"/>
      <c r="R18" s="72"/>
      <c r="T18" s="122"/>
      <c r="U18" s="71" t="s">
        <v>192</v>
      </c>
    </row>
    <row r="19" spans="1:21" ht="30" x14ac:dyDescent="0.25">
      <c r="A19" s="2" t="s">
        <v>26</v>
      </c>
      <c r="B19" s="27">
        <v>9301</v>
      </c>
      <c r="C19" s="26" t="s">
        <v>65</v>
      </c>
      <c r="D19" s="16" t="s">
        <v>3</v>
      </c>
      <c r="E19" s="9">
        <v>20110</v>
      </c>
      <c r="F19" s="24">
        <v>22.72</v>
      </c>
      <c r="G19" s="31">
        <v>305510</v>
      </c>
      <c r="H19" s="32" t="s">
        <v>89</v>
      </c>
      <c r="I19" s="31">
        <v>191</v>
      </c>
      <c r="J19" s="35" t="s">
        <v>247</v>
      </c>
      <c r="K19" s="83">
        <v>1</v>
      </c>
      <c r="L19" s="82">
        <v>13</v>
      </c>
      <c r="M19" s="71" t="s">
        <v>248</v>
      </c>
      <c r="N19" s="99"/>
      <c r="O19" s="100"/>
      <c r="P19" s="72"/>
      <c r="Q19" s="72"/>
      <c r="R19" s="72"/>
      <c r="T19" s="122"/>
      <c r="U19" s="72"/>
    </row>
    <row r="20" spans="1:21" ht="30" x14ac:dyDescent="0.25">
      <c r="A20" s="2" t="s">
        <v>28</v>
      </c>
      <c r="B20" s="23">
        <v>11120</v>
      </c>
      <c r="C20" s="2" t="s">
        <v>66</v>
      </c>
      <c r="D20" s="16" t="s">
        <v>3</v>
      </c>
      <c r="E20" s="9">
        <v>20109</v>
      </c>
      <c r="F20" s="24">
        <v>21.14</v>
      </c>
      <c r="G20" s="31">
        <v>352030</v>
      </c>
      <c r="H20" s="32" t="s">
        <v>89</v>
      </c>
      <c r="I20" s="31">
        <v>191</v>
      </c>
      <c r="J20" s="33" t="s">
        <v>138</v>
      </c>
      <c r="K20" s="83">
        <v>2</v>
      </c>
      <c r="L20" s="82">
        <v>26</v>
      </c>
      <c r="M20" s="71" t="s">
        <v>265</v>
      </c>
      <c r="N20" s="99"/>
      <c r="O20" s="100"/>
      <c r="P20" s="72"/>
      <c r="Q20" s="72"/>
      <c r="R20" s="148"/>
      <c r="T20" s="122"/>
      <c r="U20" s="72"/>
    </row>
    <row r="21" spans="1:21" ht="30" x14ac:dyDescent="0.25">
      <c r="A21" s="2" t="s">
        <v>29</v>
      </c>
      <c r="B21" s="23">
        <v>7777</v>
      </c>
      <c r="C21" s="2" t="s">
        <v>67</v>
      </c>
      <c r="D21" s="16" t="s">
        <v>3</v>
      </c>
      <c r="E21" s="9">
        <v>20109</v>
      </c>
      <c r="F21" s="24">
        <v>20.329999999999998</v>
      </c>
      <c r="G21" s="31">
        <v>227465</v>
      </c>
      <c r="H21" s="32" t="s">
        <v>89</v>
      </c>
      <c r="I21" s="31">
        <v>191</v>
      </c>
      <c r="J21" s="33" t="s">
        <v>114</v>
      </c>
      <c r="K21" s="83">
        <v>1</v>
      </c>
      <c r="L21" s="82">
        <v>22</v>
      </c>
      <c r="M21" s="71" t="s">
        <v>242</v>
      </c>
      <c r="N21" s="99"/>
      <c r="O21" s="100"/>
      <c r="P21" s="72"/>
      <c r="Q21" s="72"/>
      <c r="R21" s="72"/>
      <c r="T21" s="122"/>
      <c r="U21" s="72"/>
    </row>
    <row r="22" spans="1:21" ht="30" x14ac:dyDescent="0.25">
      <c r="A22" s="2" t="s">
        <v>32</v>
      </c>
      <c r="B22" s="23">
        <v>9651</v>
      </c>
      <c r="C22" s="2" t="s">
        <v>53</v>
      </c>
      <c r="D22" s="16" t="s">
        <v>3</v>
      </c>
      <c r="E22" s="9">
        <v>20109</v>
      </c>
      <c r="F22" s="24">
        <v>19.5</v>
      </c>
      <c r="G22" s="31">
        <v>247608</v>
      </c>
      <c r="H22" s="32" t="s">
        <v>89</v>
      </c>
      <c r="I22" s="31">
        <v>191</v>
      </c>
      <c r="J22" s="33" t="s">
        <v>31</v>
      </c>
      <c r="K22" s="83">
        <v>1</v>
      </c>
      <c r="L22" s="82">
        <v>19</v>
      </c>
      <c r="M22" s="71" t="s">
        <v>246</v>
      </c>
      <c r="N22" s="99"/>
      <c r="O22" s="100"/>
      <c r="P22" s="72"/>
      <c r="Q22" s="72"/>
      <c r="R22" s="72"/>
      <c r="T22" s="122"/>
      <c r="U22" s="72"/>
    </row>
    <row r="23" spans="1:21" ht="30" x14ac:dyDescent="0.25">
      <c r="A23" s="2" t="s">
        <v>33</v>
      </c>
      <c r="B23" s="150">
        <v>9000</v>
      </c>
      <c r="C23" s="26" t="s">
        <v>68</v>
      </c>
      <c r="D23" s="2" t="s">
        <v>3</v>
      </c>
      <c r="E23" s="9">
        <v>20110</v>
      </c>
      <c r="F23" s="24">
        <v>18.75</v>
      </c>
      <c r="G23" s="31">
        <v>409252</v>
      </c>
      <c r="H23" s="32" t="s">
        <v>89</v>
      </c>
      <c r="I23" s="31">
        <v>191</v>
      </c>
      <c r="J23" s="33" t="s">
        <v>34</v>
      </c>
      <c r="K23" s="83">
        <v>2</v>
      </c>
      <c r="L23" s="82">
        <v>12</v>
      </c>
      <c r="M23" s="73" t="s">
        <v>260</v>
      </c>
      <c r="N23" s="99"/>
      <c r="O23" s="100"/>
      <c r="P23" s="72"/>
      <c r="Q23" s="72"/>
      <c r="R23" s="72"/>
      <c r="T23" s="122"/>
      <c r="U23" s="72"/>
    </row>
    <row r="24" spans="1:21" ht="30" x14ac:dyDescent="0.25">
      <c r="A24" s="2" t="s">
        <v>374</v>
      </c>
      <c r="B24" s="150">
        <v>11560</v>
      </c>
      <c r="C24" s="26" t="s">
        <v>61</v>
      </c>
      <c r="D24" s="2" t="s">
        <v>3</v>
      </c>
      <c r="E24" s="9">
        <v>20109</v>
      </c>
      <c r="F24" s="24">
        <v>16.721599999999999</v>
      </c>
      <c r="G24" s="31">
        <v>201083</v>
      </c>
      <c r="H24" s="32" t="s">
        <v>89</v>
      </c>
      <c r="I24" s="31">
        <v>191</v>
      </c>
      <c r="J24" s="33" t="s">
        <v>375</v>
      </c>
      <c r="K24" s="83">
        <v>1</v>
      </c>
      <c r="L24" s="82"/>
      <c r="M24" s="73" t="s">
        <v>2346</v>
      </c>
      <c r="N24" s="99"/>
      <c r="O24" s="100"/>
      <c r="P24" s="72"/>
      <c r="Q24" s="72"/>
      <c r="R24" s="72"/>
      <c r="T24" s="122"/>
      <c r="U24" s="72"/>
    </row>
    <row r="25" spans="1:21" ht="30" x14ac:dyDescent="0.25">
      <c r="A25" s="2" t="s">
        <v>129</v>
      </c>
      <c r="B25" s="23">
        <v>9700</v>
      </c>
      <c r="C25" s="26" t="s">
        <v>57</v>
      </c>
      <c r="D25" s="11" t="s">
        <v>3</v>
      </c>
      <c r="E25" s="30">
        <v>20110</v>
      </c>
      <c r="F25" s="12">
        <v>15.92</v>
      </c>
      <c r="G25" s="75">
        <v>223757</v>
      </c>
      <c r="H25" s="32" t="s">
        <v>89</v>
      </c>
      <c r="I25" s="31">
        <v>191</v>
      </c>
      <c r="J25" s="33" t="s">
        <v>310</v>
      </c>
      <c r="K25" s="83">
        <v>1</v>
      </c>
      <c r="L25" s="90">
        <v>146</v>
      </c>
      <c r="M25" s="73" t="s">
        <v>2347</v>
      </c>
      <c r="N25" s="99"/>
      <c r="O25" s="100"/>
      <c r="P25" s="72"/>
      <c r="Q25" s="72"/>
      <c r="R25" s="72"/>
      <c r="T25" s="122"/>
      <c r="U25" s="72"/>
    </row>
    <row r="26" spans="1:21" ht="30" x14ac:dyDescent="0.25">
      <c r="A26" s="2" t="s">
        <v>131</v>
      </c>
      <c r="B26" s="27">
        <v>9740</v>
      </c>
      <c r="C26" s="26" t="s">
        <v>57</v>
      </c>
      <c r="D26" s="11" t="s">
        <v>3</v>
      </c>
      <c r="E26" s="30">
        <v>20110</v>
      </c>
      <c r="F26" s="12">
        <v>15.84</v>
      </c>
      <c r="G26" s="75">
        <v>216067</v>
      </c>
      <c r="H26" s="32" t="s">
        <v>89</v>
      </c>
      <c r="I26" s="29">
        <v>191</v>
      </c>
      <c r="J26" s="33" t="s">
        <v>311</v>
      </c>
      <c r="K26" s="83">
        <v>1</v>
      </c>
      <c r="L26" s="90">
        <v>148</v>
      </c>
      <c r="M26" s="73" t="s">
        <v>272</v>
      </c>
      <c r="N26" s="99"/>
      <c r="O26" s="100"/>
      <c r="P26" s="72"/>
      <c r="Q26" s="72"/>
      <c r="R26" s="72"/>
      <c r="T26" s="122"/>
      <c r="U26" s="72"/>
    </row>
    <row r="27" spans="1:21" ht="30" x14ac:dyDescent="0.25">
      <c r="A27" s="2" t="s">
        <v>130</v>
      </c>
      <c r="B27" s="27">
        <v>9720</v>
      </c>
      <c r="C27" s="26" t="s">
        <v>57</v>
      </c>
      <c r="D27" s="11" t="s">
        <v>3</v>
      </c>
      <c r="E27" s="30">
        <v>20110</v>
      </c>
      <c r="F27" s="12">
        <v>15.54</v>
      </c>
      <c r="G27" s="75">
        <v>233757</v>
      </c>
      <c r="H27" s="32" t="s">
        <v>89</v>
      </c>
      <c r="I27" s="29">
        <v>191</v>
      </c>
      <c r="J27" s="33" t="s">
        <v>373</v>
      </c>
      <c r="K27" s="83">
        <v>1</v>
      </c>
      <c r="L27" s="90"/>
      <c r="M27" s="73" t="s">
        <v>2348</v>
      </c>
      <c r="N27" s="99"/>
      <c r="O27" s="100"/>
      <c r="P27" s="72"/>
      <c r="Q27" s="72"/>
      <c r="R27" s="72"/>
      <c r="T27" s="122"/>
      <c r="U27" s="72"/>
    </row>
    <row r="28" spans="1:21" ht="30" x14ac:dyDescent="0.25">
      <c r="A28" s="2" t="s">
        <v>148</v>
      </c>
      <c r="B28" s="23">
        <v>9750</v>
      </c>
      <c r="C28" s="2" t="s">
        <v>53</v>
      </c>
      <c r="D28" s="2" t="s">
        <v>3</v>
      </c>
      <c r="E28" s="9">
        <v>20109</v>
      </c>
      <c r="F28" s="9">
        <v>12.57</v>
      </c>
      <c r="G28" s="31">
        <v>241249</v>
      </c>
      <c r="H28" s="32" t="s">
        <v>89</v>
      </c>
      <c r="I28" s="31">
        <v>191</v>
      </c>
      <c r="J28" s="33" t="s">
        <v>2408</v>
      </c>
      <c r="K28" s="83">
        <v>2</v>
      </c>
      <c r="L28" s="82">
        <v>20</v>
      </c>
      <c r="M28" s="71" t="s">
        <v>257</v>
      </c>
      <c r="N28" s="99"/>
      <c r="O28" s="100"/>
      <c r="P28" s="72"/>
      <c r="Q28" s="72"/>
      <c r="R28" s="72"/>
      <c r="T28" s="122"/>
      <c r="U28" s="72"/>
    </row>
    <row r="29" spans="1:21" ht="30" x14ac:dyDescent="0.25">
      <c r="A29" s="2" t="s">
        <v>370</v>
      </c>
      <c r="B29" s="23">
        <v>9720</v>
      </c>
      <c r="C29" s="2" t="s">
        <v>70</v>
      </c>
      <c r="D29" s="2" t="s">
        <v>3</v>
      </c>
      <c r="E29" s="9">
        <v>20109</v>
      </c>
      <c r="F29" s="9">
        <v>12.44</v>
      </c>
      <c r="G29" s="31">
        <v>224652</v>
      </c>
      <c r="H29" s="32" t="s">
        <v>89</v>
      </c>
      <c r="I29" s="31">
        <v>191</v>
      </c>
      <c r="J29" s="33" t="s">
        <v>2407</v>
      </c>
      <c r="K29" s="83">
        <v>1</v>
      </c>
      <c r="L29" s="82">
        <v>18</v>
      </c>
      <c r="M29" s="71" t="s">
        <v>256</v>
      </c>
      <c r="T29" s="122"/>
      <c r="U29" s="72"/>
    </row>
    <row r="30" spans="1:21" ht="30" x14ac:dyDescent="0.25">
      <c r="A30" s="2" t="s">
        <v>35</v>
      </c>
      <c r="B30" s="23">
        <v>9400</v>
      </c>
      <c r="C30" s="2" t="s">
        <v>71</v>
      </c>
      <c r="D30" s="2" t="s">
        <v>3</v>
      </c>
      <c r="E30" s="9">
        <v>20110</v>
      </c>
      <c r="F30" s="9">
        <v>12.4</v>
      </c>
      <c r="G30" s="31">
        <v>127000</v>
      </c>
      <c r="H30" s="32" t="s">
        <v>89</v>
      </c>
      <c r="I30" s="31">
        <v>191</v>
      </c>
      <c r="J30" s="35" t="s">
        <v>191</v>
      </c>
      <c r="K30" s="83">
        <v>1</v>
      </c>
      <c r="L30" s="82">
        <v>14</v>
      </c>
      <c r="M30" s="71" t="s">
        <v>255</v>
      </c>
      <c r="N30" s="99"/>
      <c r="O30" s="100"/>
      <c r="P30" s="72"/>
      <c r="Q30" s="72"/>
      <c r="R30" s="72"/>
      <c r="T30" s="122"/>
      <c r="U30" s="72"/>
    </row>
    <row r="31" spans="1:21" ht="45" x14ac:dyDescent="0.25">
      <c r="A31" s="2" t="s">
        <v>36</v>
      </c>
      <c r="B31" s="23">
        <v>11680</v>
      </c>
      <c r="C31" s="2" t="s">
        <v>69</v>
      </c>
      <c r="D31" s="2" t="s">
        <v>3</v>
      </c>
      <c r="E31" s="9">
        <v>20109</v>
      </c>
      <c r="F31" s="9">
        <v>12</v>
      </c>
      <c r="G31" s="31">
        <v>165230</v>
      </c>
      <c r="H31" s="32" t="s">
        <v>89</v>
      </c>
      <c r="I31" s="31">
        <v>191</v>
      </c>
      <c r="J31" s="35" t="s">
        <v>177</v>
      </c>
      <c r="K31" s="83">
        <v>1</v>
      </c>
      <c r="L31" s="82">
        <v>16</v>
      </c>
      <c r="M31" s="71" t="s">
        <v>244</v>
      </c>
      <c r="N31" s="99"/>
      <c r="O31" s="100"/>
      <c r="P31" s="72"/>
      <c r="Q31" s="72"/>
      <c r="R31" s="72"/>
      <c r="T31" s="122"/>
      <c r="U31" s="72"/>
    </row>
    <row r="32" spans="1:21" ht="45" x14ac:dyDescent="0.25">
      <c r="A32" s="2" t="s">
        <v>371</v>
      </c>
      <c r="B32" s="23">
        <v>11630</v>
      </c>
      <c r="C32" s="2" t="s">
        <v>69</v>
      </c>
      <c r="D32" s="2" t="s">
        <v>3</v>
      </c>
      <c r="E32" s="9">
        <v>20109</v>
      </c>
      <c r="F32" s="9">
        <v>11.823499999999999</v>
      </c>
      <c r="G32" s="31">
        <v>389649</v>
      </c>
      <c r="H32" s="32" t="s">
        <v>89</v>
      </c>
      <c r="I32" s="31">
        <v>191</v>
      </c>
      <c r="J32" s="35" t="s">
        <v>372</v>
      </c>
      <c r="K32" s="83">
        <v>1</v>
      </c>
      <c r="L32" s="82"/>
      <c r="M32" s="71" t="s">
        <v>2349</v>
      </c>
      <c r="N32" s="99"/>
      <c r="O32" s="100"/>
      <c r="P32" s="72"/>
      <c r="Q32" s="72"/>
      <c r="R32" s="72"/>
      <c r="T32" s="122"/>
      <c r="U32" s="72"/>
    </row>
    <row r="33" spans="1:21" ht="30" x14ac:dyDescent="0.25">
      <c r="A33" s="2" t="s">
        <v>37</v>
      </c>
      <c r="B33" s="23">
        <v>11801</v>
      </c>
      <c r="C33" s="2" t="s">
        <v>73</v>
      </c>
      <c r="D33" s="19" t="s">
        <v>3</v>
      </c>
      <c r="E33" s="9">
        <v>20109</v>
      </c>
      <c r="F33" s="9">
        <v>10.050000000000001</v>
      </c>
      <c r="G33" s="31">
        <v>115600</v>
      </c>
      <c r="H33" s="32" t="s">
        <v>89</v>
      </c>
      <c r="I33" s="31">
        <v>191</v>
      </c>
      <c r="J33" s="33" t="s">
        <v>163</v>
      </c>
      <c r="K33" s="83">
        <v>1</v>
      </c>
      <c r="L33" s="82">
        <v>10</v>
      </c>
      <c r="M33" s="71" t="s">
        <v>250</v>
      </c>
      <c r="N33" s="99"/>
      <c r="O33" s="100"/>
      <c r="P33" s="72"/>
      <c r="Q33" s="72"/>
      <c r="R33" s="72"/>
      <c r="T33" s="122"/>
      <c r="U33" s="71" t="s">
        <v>223</v>
      </c>
    </row>
    <row r="34" spans="1:21" ht="30" x14ac:dyDescent="0.25">
      <c r="A34" s="2" t="s">
        <v>38</v>
      </c>
      <c r="B34" s="23">
        <v>10900</v>
      </c>
      <c r="C34" s="2" t="s">
        <v>72</v>
      </c>
      <c r="D34" s="2" t="s">
        <v>3</v>
      </c>
      <c r="E34" s="9">
        <v>20112</v>
      </c>
      <c r="F34" s="9">
        <v>9.7799999999999994</v>
      </c>
      <c r="G34" s="31">
        <v>139000</v>
      </c>
      <c r="H34" s="32" t="s">
        <v>89</v>
      </c>
      <c r="I34" s="31">
        <v>191</v>
      </c>
      <c r="J34" s="33" t="s">
        <v>365</v>
      </c>
      <c r="K34" s="83">
        <v>1</v>
      </c>
      <c r="L34" s="82">
        <v>5</v>
      </c>
      <c r="M34" s="71" t="s">
        <v>258</v>
      </c>
      <c r="N34" s="99"/>
      <c r="O34" s="100"/>
      <c r="P34" s="72"/>
      <c r="Q34" s="72"/>
      <c r="R34" s="72"/>
      <c r="T34" s="122"/>
      <c r="U34" s="72"/>
    </row>
    <row r="35" spans="1:21" ht="30" x14ac:dyDescent="0.25">
      <c r="A35" s="2" t="s">
        <v>39</v>
      </c>
      <c r="B35" s="151">
        <v>7510</v>
      </c>
      <c r="C35" s="2" t="s">
        <v>74</v>
      </c>
      <c r="D35" s="2" t="s">
        <v>3</v>
      </c>
      <c r="E35" s="9">
        <v>20109</v>
      </c>
      <c r="F35" s="12">
        <v>9.51</v>
      </c>
      <c r="G35" s="31">
        <v>150000</v>
      </c>
      <c r="H35" s="32" t="s">
        <v>89</v>
      </c>
      <c r="I35" s="31">
        <v>191</v>
      </c>
      <c r="J35" s="33" t="s">
        <v>166</v>
      </c>
      <c r="K35" s="83">
        <v>2</v>
      </c>
      <c r="L35" s="82">
        <v>23</v>
      </c>
      <c r="M35" s="71" t="s">
        <v>261</v>
      </c>
      <c r="N35" s="99"/>
      <c r="O35" s="100"/>
      <c r="P35" s="72"/>
      <c r="Q35" s="72"/>
      <c r="R35" s="72"/>
      <c r="T35" s="122"/>
      <c r="U35" s="71" t="s">
        <v>222</v>
      </c>
    </row>
    <row r="36" spans="1:21" ht="30" x14ac:dyDescent="0.25">
      <c r="A36" s="2" t="s">
        <v>108</v>
      </c>
      <c r="B36" s="23">
        <v>8000</v>
      </c>
      <c r="C36" s="2" t="s">
        <v>109</v>
      </c>
      <c r="D36" s="11" t="s">
        <v>5</v>
      </c>
      <c r="E36" s="30">
        <v>20136</v>
      </c>
      <c r="F36" s="9">
        <v>8.23</v>
      </c>
      <c r="G36" s="31">
        <v>34340</v>
      </c>
      <c r="H36" s="32" t="s">
        <v>89</v>
      </c>
      <c r="I36" s="31">
        <v>191</v>
      </c>
      <c r="J36" s="33" t="s">
        <v>307</v>
      </c>
      <c r="K36" s="83">
        <v>1</v>
      </c>
      <c r="L36" s="82">
        <v>1</v>
      </c>
      <c r="M36" s="71" t="s">
        <v>241</v>
      </c>
      <c r="N36" s="99"/>
      <c r="O36" s="100"/>
      <c r="P36" s="72"/>
      <c r="Q36" s="72"/>
      <c r="R36" s="72"/>
      <c r="T36" s="122"/>
      <c r="U36" s="72"/>
    </row>
    <row r="37" spans="1:21" ht="30" x14ac:dyDescent="0.25">
      <c r="A37" s="2" t="s">
        <v>154</v>
      </c>
      <c r="B37" s="23">
        <v>7600</v>
      </c>
      <c r="C37" s="2" t="s">
        <v>76</v>
      </c>
      <c r="D37" s="2" t="s">
        <v>3</v>
      </c>
      <c r="E37" s="9">
        <v>20109</v>
      </c>
      <c r="F37" s="12">
        <v>7.93</v>
      </c>
      <c r="G37" s="31">
        <v>127700</v>
      </c>
      <c r="H37" s="32" t="s">
        <v>89</v>
      </c>
      <c r="I37" s="31">
        <v>191</v>
      </c>
      <c r="J37" s="33" t="s">
        <v>267</v>
      </c>
      <c r="K37" s="83">
        <v>1</v>
      </c>
      <c r="L37" s="82">
        <v>11</v>
      </c>
      <c r="M37" s="71" t="s">
        <v>251</v>
      </c>
      <c r="N37" s="99"/>
      <c r="O37" s="100"/>
      <c r="P37" s="72"/>
      <c r="Q37" s="72"/>
      <c r="R37" s="72"/>
      <c r="T37" s="122"/>
      <c r="U37" s="72"/>
    </row>
    <row r="38" spans="1:21" ht="30" x14ac:dyDescent="0.25">
      <c r="A38" s="2" t="s">
        <v>40</v>
      </c>
      <c r="B38" s="23">
        <v>11800</v>
      </c>
      <c r="C38" s="2" t="s">
        <v>73</v>
      </c>
      <c r="D38" s="2" t="s">
        <v>3</v>
      </c>
      <c r="E38" s="9">
        <v>20109</v>
      </c>
      <c r="F38" s="12">
        <v>7.85</v>
      </c>
      <c r="G38" s="31">
        <v>123534</v>
      </c>
      <c r="H38" s="32" t="s">
        <v>89</v>
      </c>
      <c r="I38" s="31">
        <v>191</v>
      </c>
      <c r="J38" s="33" t="s">
        <v>267</v>
      </c>
      <c r="K38" s="83">
        <v>1</v>
      </c>
      <c r="L38" s="82">
        <v>9</v>
      </c>
      <c r="M38" s="71" t="s">
        <v>252</v>
      </c>
      <c r="N38" s="99"/>
      <c r="O38" s="100"/>
      <c r="P38" s="72"/>
      <c r="Q38" s="72"/>
      <c r="R38" s="72"/>
      <c r="T38" s="122"/>
      <c r="U38" s="72"/>
    </row>
    <row r="39" spans="1:21" ht="30" x14ac:dyDescent="0.25">
      <c r="A39" s="2" t="s">
        <v>41</v>
      </c>
      <c r="B39" s="23">
        <v>7505</v>
      </c>
      <c r="C39" s="2" t="s">
        <v>77</v>
      </c>
      <c r="D39" s="2" t="s">
        <v>3</v>
      </c>
      <c r="E39" s="9">
        <v>20109</v>
      </c>
      <c r="F39" s="12">
        <v>7.66</v>
      </c>
      <c r="G39" s="31">
        <v>109543</v>
      </c>
      <c r="H39" s="32" t="s">
        <v>89</v>
      </c>
      <c r="I39" s="31">
        <v>191</v>
      </c>
      <c r="J39" s="33" t="s">
        <v>165</v>
      </c>
      <c r="K39" s="83">
        <v>1</v>
      </c>
      <c r="L39" s="82">
        <v>24</v>
      </c>
      <c r="M39" s="71" t="s">
        <v>253</v>
      </c>
      <c r="N39" s="99"/>
      <c r="O39" s="100"/>
      <c r="P39" s="72"/>
      <c r="Q39" s="72"/>
      <c r="R39" s="72"/>
      <c r="T39" s="122"/>
      <c r="U39" s="71" t="s">
        <v>224</v>
      </c>
    </row>
    <row r="40" spans="1:21" ht="30.75" thickBot="1" x14ac:dyDescent="0.3">
      <c r="A40" s="2" t="s">
        <v>42</v>
      </c>
      <c r="B40" s="23">
        <v>7400</v>
      </c>
      <c r="C40" s="2" t="s">
        <v>78</v>
      </c>
      <c r="D40" s="87" t="s">
        <v>3</v>
      </c>
      <c r="E40" s="53">
        <v>20109</v>
      </c>
      <c r="F40" s="88">
        <v>7.31</v>
      </c>
      <c r="G40" s="31">
        <v>109800</v>
      </c>
      <c r="H40" s="32" t="s">
        <v>89</v>
      </c>
      <c r="I40" s="31">
        <v>191</v>
      </c>
      <c r="J40" s="33" t="s">
        <v>240</v>
      </c>
      <c r="K40" s="83">
        <v>1</v>
      </c>
      <c r="L40" s="82">
        <v>21</v>
      </c>
      <c r="M40" s="71" t="s">
        <v>239</v>
      </c>
      <c r="N40" s="99"/>
      <c r="O40" s="100"/>
      <c r="P40" s="72"/>
      <c r="Q40" s="72"/>
      <c r="R40" s="72"/>
      <c r="T40" s="122"/>
      <c r="U40" s="72"/>
    </row>
    <row r="41" spans="1:21" ht="26.25" customHeight="1" thickBot="1" x14ac:dyDescent="0.3">
      <c r="A41" s="105">
        <f>COUNTA(A7:A40)</f>
        <v>34</v>
      </c>
      <c r="B41" s="37"/>
      <c r="C41" s="36"/>
      <c r="D41" s="271" t="s">
        <v>105</v>
      </c>
      <c r="E41" s="272"/>
      <c r="F41" s="54">
        <f>AVERAGE(F5:F40)</f>
        <v>31.671656388888884</v>
      </c>
      <c r="G41" s="38"/>
      <c r="H41" s="39"/>
      <c r="I41" s="40"/>
      <c r="J41" s="41"/>
      <c r="K41" s="41"/>
      <c r="L41" s="41"/>
      <c r="M41" s="72"/>
    </row>
    <row r="42" spans="1:21" x14ac:dyDescent="0.25">
      <c r="A42" s="18" t="s">
        <v>13</v>
      </c>
      <c r="D42" s="14" t="s">
        <v>91</v>
      </c>
    </row>
    <row r="43" spans="1:21" x14ac:dyDescent="0.25">
      <c r="A43" s="43">
        <v>191</v>
      </c>
      <c r="B43" s="17" t="s">
        <v>19</v>
      </c>
      <c r="D43" s="78"/>
      <c r="F43" s="14"/>
    </row>
    <row r="44" spans="1:21" x14ac:dyDescent="0.25">
      <c r="D44" s="79"/>
    </row>
    <row r="53" spans="13:13" x14ac:dyDescent="0.25">
      <c r="M53" s="134"/>
    </row>
    <row r="54" spans="13:13" x14ac:dyDescent="0.25">
      <c r="M54" s="134"/>
    </row>
    <row r="55" spans="13:13" x14ac:dyDescent="0.25">
      <c r="M55" s="134"/>
    </row>
    <row r="56" spans="13:13" x14ac:dyDescent="0.25">
      <c r="M56" s="134"/>
    </row>
    <row r="57" spans="13:13" x14ac:dyDescent="0.25">
      <c r="M57" s="134"/>
    </row>
    <row r="58" spans="13:13" x14ac:dyDescent="0.25">
      <c r="M58" s="134"/>
    </row>
    <row r="59" spans="13:13" x14ac:dyDescent="0.25">
      <c r="M59" s="134"/>
    </row>
    <row r="60" spans="13:13" x14ac:dyDescent="0.25">
      <c r="M60" s="134"/>
    </row>
    <row r="61" spans="13:13" x14ac:dyDescent="0.25">
      <c r="M61" s="134"/>
    </row>
    <row r="62" spans="13:13" x14ac:dyDescent="0.25">
      <c r="M62" s="134"/>
    </row>
    <row r="63" spans="13:13" x14ac:dyDescent="0.25">
      <c r="M63" s="134"/>
    </row>
    <row r="64" spans="13:13" x14ac:dyDescent="0.25">
      <c r="M64" s="134"/>
    </row>
  </sheetData>
  <sortState xmlns:xlrd2="http://schemas.microsoft.com/office/spreadsheetml/2017/richdata2" ref="A7:O40">
    <sortCondition descending="1" ref="F7:F40"/>
  </sortState>
  <mergeCells count="7">
    <mergeCell ref="M4:S4"/>
    <mergeCell ref="D41:E41"/>
    <mergeCell ref="A3:L3"/>
    <mergeCell ref="E1:G1"/>
    <mergeCell ref="E2:G2"/>
    <mergeCell ref="A1:D1"/>
    <mergeCell ref="A2:D2"/>
  </mergeCells>
  <conditionalFormatting sqref="A5">
    <cfRule type="duplicateValues" dxfId="138" priority="32"/>
    <cfRule type="duplicateValues" dxfId="137" priority="33"/>
    <cfRule type="duplicateValues" dxfId="136" priority="34"/>
  </conditionalFormatting>
  <conditionalFormatting sqref="A6">
    <cfRule type="duplicateValues" dxfId="135" priority="19"/>
    <cfRule type="duplicateValues" dxfId="134" priority="20"/>
    <cfRule type="duplicateValues" dxfId="133" priority="21"/>
  </conditionalFormatting>
  <conditionalFormatting sqref="A11">
    <cfRule type="duplicateValues" dxfId="132" priority="8"/>
    <cfRule type="duplicateValues" dxfId="131" priority="7"/>
    <cfRule type="duplicateValues" dxfId="130" priority="9"/>
  </conditionalFormatting>
  <conditionalFormatting sqref="A13">
    <cfRule type="duplicateValues" dxfId="129" priority="71"/>
    <cfRule type="duplicateValues" dxfId="128" priority="70"/>
    <cfRule type="duplicateValues" dxfId="127" priority="69"/>
  </conditionalFormatting>
  <conditionalFormatting sqref="A19">
    <cfRule type="duplicateValues" dxfId="126" priority="137"/>
  </conditionalFormatting>
  <conditionalFormatting sqref="A20:A24 A28">
    <cfRule type="duplicateValues" dxfId="125" priority="408"/>
  </conditionalFormatting>
  <conditionalFormatting sqref="A25">
    <cfRule type="duplicateValues" dxfId="124" priority="59"/>
    <cfRule type="duplicateValues" dxfId="123" priority="58"/>
  </conditionalFormatting>
  <conditionalFormatting sqref="A26">
    <cfRule type="duplicateValues" dxfId="122" priority="42"/>
    <cfRule type="duplicateValues" dxfId="121" priority="41"/>
  </conditionalFormatting>
  <conditionalFormatting sqref="A27">
    <cfRule type="duplicateValues" dxfId="120" priority="16"/>
    <cfRule type="duplicateValues" dxfId="119" priority="17"/>
    <cfRule type="duplicateValues" dxfId="118" priority="18"/>
  </conditionalFormatting>
  <conditionalFormatting sqref="A28:A41 A7:A10 A14:A24 A12">
    <cfRule type="duplicateValues" dxfId="117" priority="1408"/>
  </conditionalFormatting>
  <conditionalFormatting sqref="A29:A39">
    <cfRule type="duplicateValues" dxfId="116" priority="522"/>
  </conditionalFormatting>
  <conditionalFormatting sqref="A40:A41">
    <cfRule type="duplicateValues" dxfId="115" priority="525"/>
  </conditionalFormatting>
  <conditionalFormatting sqref="A42">
    <cfRule type="duplicateValues" dxfId="114" priority="104"/>
    <cfRule type="duplicateValues" dxfId="113" priority="1722"/>
  </conditionalFormatting>
  <conditionalFormatting sqref="A44:A1048576 A4 A7:A10 A14:A18 A12">
    <cfRule type="duplicateValues" dxfId="112" priority="139"/>
  </conditionalFormatting>
  <conditionalFormatting sqref="B20">
    <cfRule type="duplicateValues" dxfId="111" priority="120"/>
  </conditionalFormatting>
  <conditionalFormatting sqref="B26">
    <cfRule type="duplicateValues" dxfId="110" priority="44"/>
  </conditionalFormatting>
  <conditionalFormatting sqref="B28 B21:B22 B25">
    <cfRule type="duplicateValues" dxfId="109" priority="406"/>
  </conditionalFormatting>
  <conditionalFormatting sqref="G5:G6">
    <cfRule type="cellIs" dxfId="108" priority="24" operator="lessThan">
      <formula>16414643</formula>
    </cfRule>
  </conditionalFormatting>
  <conditionalFormatting sqref="G7:G10 G12 G28:G40">
    <cfRule type="cellIs" dxfId="107" priority="92" operator="lessThan">
      <formula>1414643</formula>
    </cfRule>
  </conditionalFormatting>
  <conditionalFormatting sqref="G10 G12 G28:G39 G14:G24">
    <cfRule type="cellIs" dxfId="106" priority="110" operator="equal">
      <formula>"???"</formula>
    </cfRule>
  </conditionalFormatting>
  <conditionalFormatting sqref="G11">
    <cfRule type="cellIs" dxfId="105" priority="1" operator="equal">
      <formula>"???"</formula>
    </cfRule>
    <cfRule type="cellIs" dxfId="104" priority="4" operator="lessThan">
      <formula>16414643</formula>
    </cfRule>
  </conditionalFormatting>
  <conditionalFormatting sqref="G13">
    <cfRule type="cellIs" dxfId="103" priority="67" operator="lessThan">
      <formula>16414643</formula>
    </cfRule>
    <cfRule type="cellIs" dxfId="102" priority="68" operator="equal">
      <formula>"???"</formula>
    </cfRule>
  </conditionalFormatting>
  <conditionalFormatting sqref="G25:G27">
    <cfRule type="cellIs" dxfId="101" priority="15" operator="equal">
      <formula>"???"</formula>
    </cfRule>
    <cfRule type="cellIs" dxfId="100" priority="12" operator="lessThan">
      <formula>16414643</formula>
    </cfRule>
  </conditionalFormatting>
  <conditionalFormatting sqref="H5:H40">
    <cfRule type="containsText" dxfId="99" priority="2" operator="containsText" text="04319 (Data Centers)">
      <formula>NOT(ISERROR(SEARCH("04319 (Data Centers)",H5)))</formula>
    </cfRule>
    <cfRule type="notContainsText" dxfId="98" priority="3" operator="notContains" text="04319 (Data Centers)">
      <formula>ISERROR(SEARCH("04319 (Data Centers)",H5))</formula>
    </cfRule>
  </conditionalFormatting>
  <conditionalFormatting sqref="I5:I40 G14:G24 A43">
    <cfRule type="cellIs" dxfId="97" priority="80" operator="lessThan">
      <formula>1414643</formula>
    </cfRule>
  </conditionalFormatting>
  <conditionalFormatting sqref="I26:I27">
    <cfRule type="cellIs" dxfId="96" priority="14" operator="equal">
      <formula>971</formula>
    </cfRule>
    <cfRule type="cellIs" dxfId="95" priority="13" operator="equal">
      <formula>972</formula>
    </cfRule>
  </conditionalFormatting>
  <hyperlinks>
    <hyperlink ref="H1" r:id="rId1" xr:uid="{2BA13D83-7D62-4C4E-A109-3A68D092EFD8}"/>
    <hyperlink ref="U18" r:id="rId2" xr:uid="{F1ACC1C1-1965-4440-B664-0030BDD4333D}"/>
    <hyperlink ref="U39" r:id="rId3" xr:uid="{C1616BF9-F289-4025-89B0-E918AAEEF7BD}"/>
    <hyperlink ref="U33" r:id="rId4" xr:uid="{99F0DBC8-F27A-419A-8A18-6E1E8F44153E}"/>
    <hyperlink ref="U15" r:id="rId5" xr:uid="{59EF815A-4E32-47C0-B43F-3FC6336A2DF8}"/>
    <hyperlink ref="U35" r:id="rId6" xr:uid="{F5C70B48-E157-4ECF-9202-9F09CBFBD0F3}"/>
    <hyperlink ref="U5" r:id="rId7" location="/plan/635db761-516c-4b17-8de3-4283b79a94da?tab=attachments" xr:uid="{5175AABC-8F85-4798-9D31-8DF85A2BFA28}"/>
    <hyperlink ref="M5" r:id="rId8" xr:uid="{5BD7B9F7-91D1-4DBB-AEB5-3124A0B43BCF}"/>
    <hyperlink ref="M6" r:id="rId9" xr:uid="{64D0D39C-0C7D-4B34-941A-A3F7B026B1E7}"/>
    <hyperlink ref="M7" r:id="rId10" xr:uid="{A3D16B87-4C72-472F-93BD-4B615091BDD5}"/>
    <hyperlink ref="M8" r:id="rId11" xr:uid="{295F7DE4-8D9A-4FFD-B38F-F314CAEBD83C}"/>
    <hyperlink ref="M9" r:id="rId12" xr:uid="{699889EB-E8DE-41DA-9613-8D54357334C1}"/>
    <hyperlink ref="M10" r:id="rId13" xr:uid="{A5A5CAFD-82C9-4153-917B-A33F0F692D66}"/>
    <hyperlink ref="M12" r:id="rId14" xr:uid="{4544EF0B-593E-42CE-8363-E7891C352D6E}"/>
    <hyperlink ref="M13" r:id="rId15" xr:uid="{2C7E654C-7835-4902-B896-21E5A6E10655}"/>
    <hyperlink ref="M14" r:id="rId16" xr:uid="{1434D2D1-8BED-4343-9A23-B182FDC1163F}"/>
    <hyperlink ref="M15" r:id="rId17" xr:uid="{EB5D1079-1636-4A97-98D3-CB0C4C865BB1}"/>
    <hyperlink ref="M16" r:id="rId18" xr:uid="{6E541EA2-3841-4A7D-A270-024474716ED9}"/>
    <hyperlink ref="M17" r:id="rId19" xr:uid="{D01F6A69-AC9D-4FC4-84CF-149F1921146A}"/>
    <hyperlink ref="M18" r:id="rId20" xr:uid="{628FE8B6-AB1D-46ED-88D1-7E66C6FC3577}"/>
    <hyperlink ref="M19" r:id="rId21" xr:uid="{1C993004-C024-40EF-B880-F4D8C22D16AB}"/>
    <hyperlink ref="M21" r:id="rId22" xr:uid="{6D8ED972-6456-47E4-83AF-62FE023367E7}"/>
    <hyperlink ref="M20" r:id="rId23" xr:uid="{2E171C7B-2CF8-4D8A-B0C2-DC95C83AD29D}"/>
    <hyperlink ref="M22" r:id="rId24" xr:uid="{A69D7DC3-6A75-452E-8793-726907AE7E3D}"/>
    <hyperlink ref="M23" r:id="rId25" xr:uid="{A96C740C-0A7B-4761-9CBC-DC2D3CFAD133}"/>
    <hyperlink ref="M24" r:id="rId26" xr:uid="{DC378BD0-9D07-4D5D-A42B-5BF57C9B5737}"/>
    <hyperlink ref="M25" r:id="rId27" xr:uid="{1EA9D12E-96D7-4DA8-B295-0908DEA1539C}"/>
    <hyperlink ref="M26" r:id="rId28" xr:uid="{E9D03037-BE5A-4C4B-8885-73B64E5B356B}"/>
    <hyperlink ref="M27" r:id="rId29" xr:uid="{E7F121D3-71BF-48B2-A4FD-EAADE5FE7575}"/>
    <hyperlink ref="M28" r:id="rId30" xr:uid="{7062FFEE-4B45-4334-A3BF-FF02E84455F1}"/>
    <hyperlink ref="M29" r:id="rId31" xr:uid="{A7020EE4-61F4-4541-B09D-CD5351BCFD77}"/>
    <hyperlink ref="M30" r:id="rId32" xr:uid="{DCF737CF-9A1B-4FD1-90B8-75E37F4889FE}"/>
    <hyperlink ref="M31" r:id="rId33" xr:uid="{5B2CCCBD-6FCA-44FB-AF34-4DBDEF1B8C45}"/>
    <hyperlink ref="M32" r:id="rId34" xr:uid="{C2463895-92E5-4DB1-A674-E392AAE0AA6A}"/>
    <hyperlink ref="M33" r:id="rId35" xr:uid="{8615BAD5-3AF0-4EFB-8828-7811B8B1DD75}"/>
    <hyperlink ref="M34" r:id="rId36" xr:uid="{AE8563FB-1FFB-475F-8E45-93D0CF4CA556}"/>
    <hyperlink ref="M35" r:id="rId37" xr:uid="{5390D924-1BC5-4BB6-9350-7DC19F289659}"/>
    <hyperlink ref="M36" r:id="rId38" xr:uid="{D9A3B54A-C0AC-4628-AA45-494E7B63FC3B}"/>
    <hyperlink ref="M37" r:id="rId39" xr:uid="{719E057F-1436-4868-9D10-E308A1B401E2}"/>
    <hyperlink ref="M38" r:id="rId40" xr:uid="{7C3AF9BE-D394-4A97-A9E5-FC754DDB654A}"/>
    <hyperlink ref="M39" r:id="rId41" xr:uid="{BB13E070-F384-4199-B9EF-6B213092F330}"/>
    <hyperlink ref="M40" r:id="rId42" xr:uid="{011C5E07-7391-4AA5-845E-1C73D72B9E04}"/>
    <hyperlink ref="M11" r:id="rId43" xr:uid="{4315D6A4-73EF-4968-B49F-2381484E395E}"/>
  </hyperlinks>
  <pageMargins left="0.25" right="0.25" top="0.25" bottom="0.25" header="0.3" footer="0.3"/>
  <pageSetup scale="95" fitToHeight="0" orientation="landscape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1B06-EE54-46C0-8958-4E612FB7CE6E}">
  <sheetPr codeName="Sheet3">
    <pageSetUpPr fitToPage="1"/>
  </sheetPr>
  <dimension ref="A1:AN65"/>
  <sheetViews>
    <sheetView zoomScaleNormal="100" workbookViewId="0">
      <pane ySplit="4" topLeftCell="A17" activePane="bottomLeft" state="frozen"/>
      <selection pane="bottomLeft" activeCell="J21" sqref="J21"/>
    </sheetView>
  </sheetViews>
  <sheetFormatPr defaultRowHeight="15" x14ac:dyDescent="0.25"/>
  <cols>
    <col min="1" max="1" width="12.5703125" style="14" customWidth="1"/>
    <col min="2" max="2" width="6.28515625" style="14" customWidth="1"/>
    <col min="3" max="3" width="22.5703125" style="14" bestFit="1" customWidth="1"/>
    <col min="4" max="4" width="13.85546875" style="14" customWidth="1"/>
    <col min="5" max="5" width="6.5703125" style="13" bestFit="1" customWidth="1"/>
    <col min="6" max="6" width="9.140625" style="13" bestFit="1" customWidth="1"/>
    <col min="7" max="7" width="11.85546875" style="13" customWidth="1"/>
    <col min="8" max="8" width="13.85546875" style="15" customWidth="1"/>
    <col min="9" max="9" width="5.85546875" style="4" bestFit="1" customWidth="1"/>
    <col min="10" max="10" width="33.140625" customWidth="1"/>
    <col min="11" max="11" width="6.42578125" bestFit="1" customWidth="1"/>
    <col min="12" max="12" width="7.42578125" customWidth="1"/>
    <col min="13" max="13" width="29.7109375" customWidth="1"/>
    <col min="19" max="19" width="11.5703125" customWidth="1"/>
    <col min="20" max="20" width="3.5703125" customWidth="1"/>
    <col min="21" max="21" width="25.28515625" customWidth="1"/>
  </cols>
  <sheetData>
    <row r="1" spans="1:40" ht="19.5" thickBot="1" x14ac:dyDescent="0.3">
      <c r="A1" s="282" t="s">
        <v>144</v>
      </c>
      <c r="B1" s="283"/>
      <c r="C1" s="283"/>
      <c r="D1" s="284"/>
      <c r="E1" s="276">
        <f>SUM(G5:G57)</f>
        <v>52057044</v>
      </c>
      <c r="F1" s="277"/>
      <c r="G1" s="278"/>
      <c r="H1" s="47" t="s">
        <v>83</v>
      </c>
      <c r="I1" s="48"/>
      <c r="J1" s="80"/>
      <c r="K1" s="80"/>
      <c r="L1" s="49"/>
    </row>
    <row r="2" spans="1:40" ht="19.5" thickBot="1" x14ac:dyDescent="0.3">
      <c r="A2" s="282" t="s">
        <v>101</v>
      </c>
      <c r="B2" s="283"/>
      <c r="C2" s="283"/>
      <c r="D2" s="284"/>
      <c r="E2" s="279">
        <f>SUM(F5:F57)</f>
        <v>2369.8326000000006</v>
      </c>
      <c r="F2" s="280"/>
      <c r="G2" s="281"/>
      <c r="H2" s="50" t="s">
        <v>279</v>
      </c>
      <c r="I2" s="51"/>
      <c r="J2" s="81"/>
      <c r="K2" s="81"/>
      <c r="L2" s="52"/>
    </row>
    <row r="3" spans="1:40" ht="24" thickBot="1" x14ac:dyDescent="0.3">
      <c r="A3" s="273" t="s">
        <v>99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5"/>
    </row>
    <row r="4" spans="1:40" s="1" customFormat="1" ht="30.75" thickBot="1" x14ac:dyDescent="0.3">
      <c r="A4" s="5" t="s">
        <v>0</v>
      </c>
      <c r="B4" s="5" t="s">
        <v>49</v>
      </c>
      <c r="C4" s="5" t="s">
        <v>9</v>
      </c>
      <c r="D4" s="5" t="s">
        <v>1</v>
      </c>
      <c r="E4" s="5" t="s">
        <v>2</v>
      </c>
      <c r="F4" s="5" t="s">
        <v>81</v>
      </c>
      <c r="G4" s="5" t="s">
        <v>102</v>
      </c>
      <c r="H4" s="6" t="s">
        <v>30</v>
      </c>
      <c r="I4" s="7" t="s">
        <v>17</v>
      </c>
      <c r="J4" s="5" t="s">
        <v>12</v>
      </c>
      <c r="K4" s="5" t="s">
        <v>275</v>
      </c>
      <c r="L4" s="243" t="s">
        <v>137</v>
      </c>
      <c r="M4" s="268" t="s">
        <v>2386</v>
      </c>
      <c r="N4" s="269"/>
      <c r="O4" s="269"/>
      <c r="P4" s="269"/>
      <c r="Q4" s="269"/>
      <c r="R4" s="269"/>
      <c r="S4" s="270"/>
      <c r="T4" s="245"/>
      <c r="U4" s="77" t="s">
        <v>169</v>
      </c>
    </row>
    <row r="5" spans="1:40" s="25" customFormat="1" ht="30" x14ac:dyDescent="0.25">
      <c r="A5" s="33" t="s">
        <v>2387</v>
      </c>
      <c r="B5" s="27">
        <v>8900</v>
      </c>
      <c r="C5" s="26" t="s">
        <v>225</v>
      </c>
      <c r="D5" s="26" t="s">
        <v>5</v>
      </c>
      <c r="E5" s="30">
        <v>20136</v>
      </c>
      <c r="F5" s="28">
        <v>269.85000000000002</v>
      </c>
      <c r="G5" s="31">
        <v>3530000</v>
      </c>
      <c r="H5" s="32" t="s">
        <v>89</v>
      </c>
      <c r="I5" s="3">
        <v>971</v>
      </c>
      <c r="J5" s="33" t="s">
        <v>179</v>
      </c>
      <c r="K5" s="155" t="s">
        <v>276</v>
      </c>
      <c r="L5" s="82">
        <v>301</v>
      </c>
      <c r="M5" s="73" t="s">
        <v>2350</v>
      </c>
      <c r="N5" s="72"/>
      <c r="O5" s="96"/>
      <c r="P5" s="72"/>
      <c r="Q5" s="72"/>
      <c r="R5" s="72"/>
      <c r="S5" s="72"/>
      <c r="T5" s="246"/>
      <c r="U5" s="149" t="s">
        <v>220</v>
      </c>
      <c r="V5" s="72"/>
      <c r="W5" s="70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</row>
    <row r="6" spans="1:40" s="25" customFormat="1" ht="33.75" x14ac:dyDescent="0.25">
      <c r="A6" s="26" t="s">
        <v>11</v>
      </c>
      <c r="B6" s="27">
        <v>13001</v>
      </c>
      <c r="C6" s="26" t="s">
        <v>51</v>
      </c>
      <c r="D6" s="26" t="s">
        <v>5</v>
      </c>
      <c r="E6" s="30">
        <v>20136</v>
      </c>
      <c r="F6" s="172" t="s">
        <v>334</v>
      </c>
      <c r="G6" s="173" t="s">
        <v>335</v>
      </c>
      <c r="H6" s="32" t="s">
        <v>89</v>
      </c>
      <c r="I6" s="31">
        <v>191</v>
      </c>
      <c r="J6" s="21" t="s">
        <v>318</v>
      </c>
      <c r="K6" s="157" t="s">
        <v>278</v>
      </c>
      <c r="L6" s="152">
        <v>108.2</v>
      </c>
      <c r="M6" s="71" t="s">
        <v>204</v>
      </c>
      <c r="N6" s="92"/>
      <c r="O6" s="93"/>
      <c r="P6" s="92"/>
      <c r="Q6" s="92"/>
      <c r="R6" s="92"/>
      <c r="S6" s="92"/>
      <c r="T6" s="247"/>
      <c r="U6" s="7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s="25" customFormat="1" ht="45" x14ac:dyDescent="0.25">
      <c r="A7" s="33" t="s">
        <v>226</v>
      </c>
      <c r="B7" s="27">
        <v>8613</v>
      </c>
      <c r="C7" s="26" t="s">
        <v>54</v>
      </c>
      <c r="D7" s="26" t="s">
        <v>5</v>
      </c>
      <c r="E7" s="30">
        <v>20136</v>
      </c>
      <c r="F7" s="28">
        <v>195.69</v>
      </c>
      <c r="G7" s="31">
        <v>4756752</v>
      </c>
      <c r="H7" s="32" t="s">
        <v>89</v>
      </c>
      <c r="I7" s="29">
        <v>971</v>
      </c>
      <c r="J7" s="33" t="s">
        <v>227</v>
      </c>
      <c r="K7" s="157" t="s">
        <v>278</v>
      </c>
      <c r="L7" s="90">
        <v>105</v>
      </c>
      <c r="M7" s="71" t="s">
        <v>2351</v>
      </c>
      <c r="N7" s="72"/>
      <c r="O7" s="96"/>
      <c r="P7" s="72"/>
      <c r="Q7" s="72"/>
      <c r="R7" s="72"/>
      <c r="S7" s="72"/>
      <c r="T7" s="246"/>
      <c r="U7" s="71"/>
      <c r="V7" s="72"/>
      <c r="W7" s="70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</row>
    <row r="8" spans="1:40" s="25" customFormat="1" ht="60" x14ac:dyDescent="0.25">
      <c r="A8" s="2" t="s">
        <v>90</v>
      </c>
      <c r="B8" s="27">
        <v>6201</v>
      </c>
      <c r="C8" s="26" t="s">
        <v>60</v>
      </c>
      <c r="D8" s="11" t="s">
        <v>5</v>
      </c>
      <c r="E8" s="30">
        <v>20136</v>
      </c>
      <c r="F8" s="28">
        <v>181.29</v>
      </c>
      <c r="G8" s="31">
        <v>2400000</v>
      </c>
      <c r="H8" s="32" t="s">
        <v>89</v>
      </c>
      <c r="I8" s="29">
        <v>971</v>
      </c>
      <c r="J8" s="147" t="s">
        <v>317</v>
      </c>
      <c r="K8" s="157" t="s">
        <v>278</v>
      </c>
      <c r="L8" s="90">
        <v>113</v>
      </c>
      <c r="M8" s="73" t="s">
        <v>2352</v>
      </c>
      <c r="N8" s="92"/>
      <c r="O8" s="93"/>
      <c r="P8" s="92"/>
      <c r="Q8" s="92"/>
      <c r="R8" s="92"/>
      <c r="S8" s="92"/>
      <c r="T8" s="247"/>
      <c r="U8" s="71" t="s">
        <v>316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</row>
    <row r="9" spans="1:40" s="25" customFormat="1" ht="45" x14ac:dyDescent="0.25">
      <c r="A9" s="33" t="s">
        <v>303</v>
      </c>
      <c r="B9" s="23">
        <v>13490</v>
      </c>
      <c r="C9" s="2" t="s">
        <v>52</v>
      </c>
      <c r="D9" s="11" t="s">
        <v>5</v>
      </c>
      <c r="E9" s="30">
        <v>20136</v>
      </c>
      <c r="F9" s="24">
        <v>130.55000000000001</v>
      </c>
      <c r="G9" s="31">
        <v>3800000</v>
      </c>
      <c r="H9" s="32" t="s">
        <v>89</v>
      </c>
      <c r="I9" s="3">
        <v>972</v>
      </c>
      <c r="J9" s="33" t="s">
        <v>355</v>
      </c>
      <c r="K9" s="157" t="s">
        <v>278</v>
      </c>
      <c r="L9" s="90">
        <v>109</v>
      </c>
      <c r="M9" s="71" t="s">
        <v>182</v>
      </c>
      <c r="N9" s="69"/>
      <c r="O9" s="69"/>
      <c r="P9" s="69"/>
      <c r="T9" s="122"/>
      <c r="U9" s="71" t="s">
        <v>302</v>
      </c>
    </row>
    <row r="10" spans="1:40" ht="60" x14ac:dyDescent="0.25">
      <c r="A10" s="33" t="s">
        <v>217</v>
      </c>
      <c r="B10" s="23">
        <v>13700</v>
      </c>
      <c r="C10" s="2" t="s">
        <v>92</v>
      </c>
      <c r="D10" s="2" t="s">
        <v>8</v>
      </c>
      <c r="E10" s="9">
        <v>20155</v>
      </c>
      <c r="F10" s="172" t="s">
        <v>334</v>
      </c>
      <c r="G10" s="31">
        <v>1415283</v>
      </c>
      <c r="H10" s="32" t="s">
        <v>89</v>
      </c>
      <c r="I10" s="3">
        <v>971</v>
      </c>
      <c r="J10" s="33" t="s">
        <v>337</v>
      </c>
      <c r="K10" s="156" t="s">
        <v>277</v>
      </c>
      <c r="L10" s="90">
        <v>119</v>
      </c>
      <c r="M10" s="71" t="s">
        <v>2353</v>
      </c>
      <c r="N10" s="154"/>
      <c r="O10" s="96"/>
      <c r="P10" s="154"/>
      <c r="Q10" s="154"/>
      <c r="R10" s="72"/>
      <c r="S10" s="154"/>
      <c r="T10" s="110"/>
      <c r="U10" s="71" t="s">
        <v>140</v>
      </c>
      <c r="V10" s="154"/>
      <c r="W10" s="72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</row>
    <row r="11" spans="1:40" s="25" customFormat="1" ht="45" x14ac:dyDescent="0.25">
      <c r="A11" s="33" t="s">
        <v>234</v>
      </c>
      <c r="B11" s="27">
        <v>14300</v>
      </c>
      <c r="C11" s="26" t="s">
        <v>273</v>
      </c>
      <c r="D11" s="26" t="s">
        <v>8</v>
      </c>
      <c r="E11" s="30">
        <v>20155</v>
      </c>
      <c r="F11" s="28">
        <v>101.95</v>
      </c>
      <c r="G11" s="31">
        <v>2957680</v>
      </c>
      <c r="H11" s="32" t="s">
        <v>89</v>
      </c>
      <c r="I11" s="29">
        <v>971</v>
      </c>
      <c r="J11" s="33" t="s">
        <v>352</v>
      </c>
      <c r="K11" s="156" t="s">
        <v>277</v>
      </c>
      <c r="L11" s="90">
        <v>115</v>
      </c>
      <c r="M11" s="73" t="s">
        <v>2354</v>
      </c>
      <c r="N11" s="70"/>
      <c r="O11" s="96"/>
      <c r="P11" s="70"/>
      <c r="Q11" s="70"/>
      <c r="R11" s="70"/>
      <c r="S11" s="70"/>
      <c r="T11" s="246"/>
      <c r="U11" s="71" t="s">
        <v>118</v>
      </c>
      <c r="V11" s="70"/>
      <c r="W11" s="70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</row>
    <row r="12" spans="1:40" s="25" customFormat="1" ht="30" x14ac:dyDescent="0.25">
      <c r="A12" s="33" t="s">
        <v>301</v>
      </c>
      <c r="B12" s="27">
        <v>14237</v>
      </c>
      <c r="C12" s="26" t="s">
        <v>96</v>
      </c>
      <c r="D12" s="16" t="s">
        <v>3</v>
      </c>
      <c r="E12" s="9">
        <v>20112</v>
      </c>
      <c r="F12" s="76">
        <v>90.88</v>
      </c>
      <c r="G12" s="75">
        <v>1947132</v>
      </c>
      <c r="H12" s="32" t="s">
        <v>89</v>
      </c>
      <c r="I12" s="3">
        <v>972</v>
      </c>
      <c r="J12" s="21" t="s">
        <v>323</v>
      </c>
      <c r="K12" s="155" t="s">
        <v>276</v>
      </c>
      <c r="L12" s="82">
        <v>161</v>
      </c>
      <c r="M12" s="71" t="s">
        <v>200</v>
      </c>
      <c r="N12" s="96"/>
      <c r="O12" s="70"/>
      <c r="P12" s="101"/>
      <c r="Q12" s="70"/>
      <c r="R12" s="70"/>
      <c r="S12" s="70"/>
      <c r="T12" s="246"/>
      <c r="U12" s="71" t="s">
        <v>324</v>
      </c>
    </row>
    <row r="13" spans="1:40" s="25" customFormat="1" ht="45" x14ac:dyDescent="0.25">
      <c r="A13" s="16" t="s">
        <v>115</v>
      </c>
      <c r="B13" s="27">
        <v>10400</v>
      </c>
      <c r="C13" s="26" t="s">
        <v>55</v>
      </c>
      <c r="D13" s="16" t="s">
        <v>3</v>
      </c>
      <c r="E13" s="9">
        <v>20110</v>
      </c>
      <c r="F13" s="24">
        <v>85.37</v>
      </c>
      <c r="G13" s="75">
        <v>746291</v>
      </c>
      <c r="H13" s="32" t="s">
        <v>89</v>
      </c>
      <c r="I13" s="3">
        <v>971</v>
      </c>
      <c r="J13" s="33" t="s">
        <v>356</v>
      </c>
      <c r="K13" s="157" t="s">
        <v>278</v>
      </c>
      <c r="L13" s="90">
        <v>141</v>
      </c>
      <c r="M13" s="71" t="s">
        <v>188</v>
      </c>
      <c r="N13" s="70"/>
      <c r="O13" s="96"/>
      <c r="P13" s="70"/>
      <c r="Q13" s="70"/>
      <c r="R13" s="70"/>
      <c r="S13" s="70"/>
      <c r="T13" s="246"/>
      <c r="U13" s="71" t="s">
        <v>188</v>
      </c>
      <c r="V13" s="70"/>
      <c r="W13" s="70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</row>
    <row r="14" spans="1:40" s="25" customFormat="1" ht="41.25" x14ac:dyDescent="0.25">
      <c r="A14" s="171" t="s">
        <v>306</v>
      </c>
      <c r="B14" s="16">
        <v>10350</v>
      </c>
      <c r="C14" s="16" t="s">
        <v>205</v>
      </c>
      <c r="D14" s="16" t="s">
        <v>5</v>
      </c>
      <c r="E14" s="9">
        <v>20136</v>
      </c>
      <c r="F14" s="76">
        <v>83</v>
      </c>
      <c r="G14" s="75">
        <v>2982000</v>
      </c>
      <c r="H14" s="32" t="s">
        <v>89</v>
      </c>
      <c r="I14" s="3">
        <v>971</v>
      </c>
      <c r="J14" s="143" t="s">
        <v>358</v>
      </c>
      <c r="K14" s="155" t="s">
        <v>276</v>
      </c>
      <c r="L14" s="90">
        <v>154</v>
      </c>
      <c r="M14" s="71" t="s">
        <v>357</v>
      </c>
      <c r="N14" s="70"/>
      <c r="O14" s="96"/>
      <c r="P14" s="70"/>
      <c r="Q14" s="70"/>
      <c r="R14" s="70"/>
      <c r="S14" s="70"/>
      <c r="T14" s="246"/>
      <c r="U14" s="71" t="s">
        <v>181</v>
      </c>
      <c r="V14" s="70"/>
      <c r="W14" s="70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</row>
    <row r="15" spans="1:40" s="25" customFormat="1" ht="30" x14ac:dyDescent="0.25">
      <c r="A15" s="11" t="s">
        <v>320</v>
      </c>
      <c r="B15" s="11">
        <v>10145</v>
      </c>
      <c r="C15" s="11" t="s">
        <v>141</v>
      </c>
      <c r="D15" s="11" t="s">
        <v>5</v>
      </c>
      <c r="E15" s="30">
        <v>20136</v>
      </c>
      <c r="F15" s="28">
        <v>70.02</v>
      </c>
      <c r="G15" s="31">
        <v>637282</v>
      </c>
      <c r="H15" s="32" t="s">
        <v>89</v>
      </c>
      <c r="I15" s="29">
        <v>971</v>
      </c>
      <c r="J15" s="33" t="s">
        <v>346</v>
      </c>
      <c r="K15" s="156" t="s">
        <v>277</v>
      </c>
      <c r="L15" s="90">
        <v>102</v>
      </c>
      <c r="M15" s="71" t="s">
        <v>2355</v>
      </c>
      <c r="N15" s="72"/>
      <c r="O15" s="96"/>
      <c r="P15" s="72"/>
      <c r="Q15" s="72"/>
      <c r="R15" s="72"/>
      <c r="S15" s="72"/>
      <c r="T15" s="246"/>
      <c r="U15" s="71" t="s">
        <v>340</v>
      </c>
      <c r="V15" s="72"/>
      <c r="W15" s="70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</row>
    <row r="16" spans="1:40" s="25" customFormat="1" ht="45" x14ac:dyDescent="0.25">
      <c r="A16" s="144" t="s">
        <v>208</v>
      </c>
      <c r="B16" s="11">
        <v>14917</v>
      </c>
      <c r="C16" s="11" t="s">
        <v>96</v>
      </c>
      <c r="D16" s="11" t="s">
        <v>3</v>
      </c>
      <c r="E16" s="30">
        <v>20112</v>
      </c>
      <c r="F16" s="28">
        <v>64.44</v>
      </c>
      <c r="G16" s="75">
        <v>1782040</v>
      </c>
      <c r="H16" s="32" t="s">
        <v>89</v>
      </c>
      <c r="I16" s="3">
        <v>972</v>
      </c>
      <c r="J16" s="159" t="s">
        <v>339</v>
      </c>
      <c r="K16" s="155" t="s">
        <v>276</v>
      </c>
      <c r="L16" s="90">
        <v>162</v>
      </c>
      <c r="M16" s="71" t="s">
        <v>209</v>
      </c>
      <c r="N16" s="72"/>
      <c r="O16" s="96"/>
      <c r="P16" s="72"/>
      <c r="Q16" s="72"/>
      <c r="R16" s="72"/>
      <c r="S16" s="72"/>
      <c r="T16" s="246"/>
      <c r="U16" s="71"/>
      <c r="V16" s="72"/>
      <c r="W16" s="70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</row>
    <row r="17" spans="1:40" s="10" customFormat="1" ht="30" x14ac:dyDescent="0.25">
      <c r="A17" s="11" t="s">
        <v>116</v>
      </c>
      <c r="B17" s="27">
        <v>10000</v>
      </c>
      <c r="C17" s="26" t="s">
        <v>59</v>
      </c>
      <c r="D17" s="11" t="s">
        <v>3</v>
      </c>
      <c r="E17" s="30">
        <v>20110</v>
      </c>
      <c r="F17" s="28">
        <v>61.47</v>
      </c>
      <c r="G17" s="75">
        <v>1759136</v>
      </c>
      <c r="H17" s="32" t="s">
        <v>89</v>
      </c>
      <c r="I17" s="29">
        <v>971</v>
      </c>
      <c r="J17" s="33" t="s">
        <v>300</v>
      </c>
      <c r="K17" s="156" t="s">
        <v>277</v>
      </c>
      <c r="L17" s="90">
        <v>128</v>
      </c>
      <c r="M17" s="71" t="s">
        <v>2356</v>
      </c>
      <c r="N17" s="74"/>
      <c r="O17" s="96"/>
      <c r="P17" s="74"/>
      <c r="Q17" s="74"/>
      <c r="R17" s="74"/>
      <c r="S17" s="74"/>
      <c r="T17" s="110"/>
      <c r="U17" s="71"/>
      <c r="V17" s="74"/>
      <c r="W17" s="7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</row>
    <row r="18" spans="1:40" s="10" customFormat="1" ht="45" x14ac:dyDescent="0.25">
      <c r="A18" s="11" t="s">
        <v>10</v>
      </c>
      <c r="B18" s="11">
        <v>5945</v>
      </c>
      <c r="C18" s="11" t="s">
        <v>60</v>
      </c>
      <c r="D18" s="11" t="s">
        <v>8</v>
      </c>
      <c r="E18" s="30">
        <v>20155</v>
      </c>
      <c r="F18" s="28">
        <v>58.54</v>
      </c>
      <c r="G18" s="75">
        <v>1282338</v>
      </c>
      <c r="H18" s="32" t="s">
        <v>89</v>
      </c>
      <c r="I18" s="29">
        <v>972</v>
      </c>
      <c r="J18" s="33" t="s">
        <v>201</v>
      </c>
      <c r="K18" s="156" t="s">
        <v>277</v>
      </c>
      <c r="L18" s="90">
        <v>112</v>
      </c>
      <c r="M18" s="73" t="s">
        <v>190</v>
      </c>
      <c r="N18" s="70"/>
      <c r="O18" s="96"/>
      <c r="P18" s="70"/>
      <c r="Q18" s="70"/>
      <c r="R18" s="70"/>
      <c r="S18" s="70"/>
      <c r="T18" s="246"/>
      <c r="U18" s="71" t="s">
        <v>159</v>
      </c>
      <c r="V18" s="97"/>
      <c r="W18" s="74"/>
      <c r="X18" s="94"/>
      <c r="Y18" s="94"/>
      <c r="Z18" s="94"/>
      <c r="AA18" s="94"/>
      <c r="AB18" s="135" t="s">
        <v>221</v>
      </c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</row>
    <row r="19" spans="1:40" s="8" customFormat="1" ht="45" x14ac:dyDescent="0.2">
      <c r="A19" s="11" t="s">
        <v>219</v>
      </c>
      <c r="B19" s="11">
        <v>13255</v>
      </c>
      <c r="C19" s="11" t="s">
        <v>218</v>
      </c>
      <c r="D19" s="11" t="s">
        <v>5</v>
      </c>
      <c r="E19" s="30">
        <v>20136</v>
      </c>
      <c r="F19" s="28">
        <v>58.300800000000002</v>
      </c>
      <c r="G19" s="146">
        <v>912990</v>
      </c>
      <c r="H19" s="32" t="s">
        <v>89</v>
      </c>
      <c r="I19" s="29">
        <v>972</v>
      </c>
      <c r="J19" s="33" t="s">
        <v>202</v>
      </c>
      <c r="K19" s="156" t="s">
        <v>277</v>
      </c>
      <c r="L19" s="90">
        <v>111</v>
      </c>
      <c r="M19" s="71" t="s">
        <v>124</v>
      </c>
      <c r="N19" s="97"/>
      <c r="O19" s="96"/>
      <c r="P19" s="97"/>
      <c r="Q19" s="97"/>
      <c r="R19" s="97"/>
      <c r="S19" s="97"/>
      <c r="T19" s="248"/>
      <c r="U19" s="71" t="s">
        <v>189</v>
      </c>
      <c r="V19" s="74"/>
      <c r="W19" s="97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</row>
    <row r="20" spans="1:40" s="25" customFormat="1" ht="45" x14ac:dyDescent="0.25">
      <c r="A20" s="33" t="s">
        <v>350</v>
      </c>
      <c r="B20" s="27">
        <v>8552</v>
      </c>
      <c r="C20" s="26" t="s">
        <v>349</v>
      </c>
      <c r="D20" s="11" t="s">
        <v>3</v>
      </c>
      <c r="E20" s="30">
        <v>20109</v>
      </c>
      <c r="F20" s="76">
        <v>51.85</v>
      </c>
      <c r="G20" s="146">
        <v>1072000</v>
      </c>
      <c r="H20" s="32" t="s">
        <v>89</v>
      </c>
      <c r="I20" s="20">
        <v>971</v>
      </c>
      <c r="J20" s="158" t="s">
        <v>353</v>
      </c>
      <c r="K20" s="157" t="s">
        <v>278</v>
      </c>
      <c r="L20" s="82">
        <v>216</v>
      </c>
      <c r="M20" s="71" t="s">
        <v>160</v>
      </c>
      <c r="N20" s="101"/>
      <c r="O20" s="101"/>
      <c r="P20" s="101"/>
      <c r="Q20" s="70"/>
      <c r="R20" s="70"/>
      <c r="S20" s="70"/>
      <c r="T20" s="246"/>
      <c r="U20" s="71" t="s">
        <v>351</v>
      </c>
    </row>
    <row r="21" spans="1:40" s="25" customFormat="1" ht="45" x14ac:dyDescent="0.25">
      <c r="A21" s="26" t="s">
        <v>359</v>
      </c>
      <c r="B21" s="27">
        <v>11951</v>
      </c>
      <c r="C21" s="26" t="s">
        <v>107</v>
      </c>
      <c r="D21" s="26" t="s">
        <v>3</v>
      </c>
      <c r="E21" s="30">
        <v>20109</v>
      </c>
      <c r="F21" s="28">
        <v>51.21</v>
      </c>
      <c r="G21" s="31">
        <v>389425</v>
      </c>
      <c r="H21" s="32" t="s">
        <v>89</v>
      </c>
      <c r="I21" s="20">
        <v>971</v>
      </c>
      <c r="J21" s="33" t="s">
        <v>361</v>
      </c>
      <c r="K21" s="157" t="s">
        <v>278</v>
      </c>
      <c r="L21" s="90">
        <v>149</v>
      </c>
      <c r="M21" s="71" t="s">
        <v>360</v>
      </c>
      <c r="N21" s="70"/>
      <c r="O21" s="96"/>
      <c r="P21" s="70"/>
      <c r="Q21" s="70"/>
      <c r="R21" s="70"/>
      <c r="S21" s="70"/>
      <c r="T21" s="246"/>
      <c r="U21" s="71"/>
      <c r="V21" s="70"/>
      <c r="W21" s="70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</row>
    <row r="22" spans="1:40" ht="45" x14ac:dyDescent="0.25">
      <c r="A22" s="144" t="s">
        <v>314</v>
      </c>
      <c r="B22" s="11">
        <v>7728</v>
      </c>
      <c r="C22" s="11" t="s">
        <v>60</v>
      </c>
      <c r="D22" s="11" t="s">
        <v>3</v>
      </c>
      <c r="E22" s="30">
        <v>20109</v>
      </c>
      <c r="F22" s="76">
        <v>49.5</v>
      </c>
      <c r="G22" s="31">
        <v>1545151</v>
      </c>
      <c r="H22" s="32" t="s">
        <v>89</v>
      </c>
      <c r="I22" s="29">
        <v>971</v>
      </c>
      <c r="J22" s="145" t="s">
        <v>2392</v>
      </c>
      <c r="K22" s="157" t="s">
        <v>278</v>
      </c>
      <c r="L22" s="82">
        <v>218</v>
      </c>
      <c r="M22" s="71" t="s">
        <v>313</v>
      </c>
      <c r="N22" s="70"/>
      <c r="O22" s="96"/>
      <c r="P22" s="70"/>
      <c r="Q22" s="70"/>
      <c r="R22" s="70"/>
      <c r="S22" s="70"/>
      <c r="T22" s="246"/>
      <c r="U22" s="71"/>
      <c r="V22" s="70"/>
      <c r="W22" s="72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</row>
    <row r="23" spans="1:40" s="25" customFormat="1" ht="45" x14ac:dyDescent="0.25">
      <c r="A23" s="26" t="s">
        <v>155</v>
      </c>
      <c r="B23" s="11">
        <v>14403</v>
      </c>
      <c r="C23" s="11" t="s">
        <v>93</v>
      </c>
      <c r="D23" s="11" t="s">
        <v>8</v>
      </c>
      <c r="E23" s="30">
        <v>20155</v>
      </c>
      <c r="F23" s="28">
        <v>45.46</v>
      </c>
      <c r="G23" s="31">
        <v>760252</v>
      </c>
      <c r="H23" s="32" t="s">
        <v>89</v>
      </c>
      <c r="I23" s="31">
        <v>191</v>
      </c>
      <c r="J23" s="33" t="s">
        <v>149</v>
      </c>
      <c r="K23" s="156" t="s">
        <v>277</v>
      </c>
      <c r="L23" s="90">
        <v>118</v>
      </c>
      <c r="M23" s="71" t="s">
        <v>2357</v>
      </c>
      <c r="N23" s="70"/>
      <c r="O23" s="96"/>
      <c r="P23" s="70"/>
      <c r="Q23" s="70"/>
      <c r="R23" s="70"/>
      <c r="S23" s="70"/>
      <c r="T23" s="246"/>
      <c r="U23" s="71" t="s">
        <v>135</v>
      </c>
      <c r="V23" s="70"/>
      <c r="W23" s="70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</row>
    <row r="24" spans="1:40" s="25" customFormat="1" ht="30" x14ac:dyDescent="0.25">
      <c r="A24" s="144" t="s">
        <v>341</v>
      </c>
      <c r="B24" s="11">
        <v>8000</v>
      </c>
      <c r="C24" s="11" t="s">
        <v>345</v>
      </c>
      <c r="D24" s="11" t="s">
        <v>5</v>
      </c>
      <c r="E24" s="30">
        <v>20136</v>
      </c>
      <c r="F24" s="28">
        <v>42.2</v>
      </c>
      <c r="G24" s="31">
        <v>919125</v>
      </c>
      <c r="H24" s="32" t="s">
        <v>87</v>
      </c>
      <c r="I24" s="29">
        <v>971</v>
      </c>
      <c r="J24" s="145" t="s">
        <v>344</v>
      </c>
      <c r="K24" s="157" t="s">
        <v>278</v>
      </c>
      <c r="L24" s="175" t="s">
        <v>342</v>
      </c>
      <c r="M24" s="71" t="s">
        <v>343</v>
      </c>
      <c r="N24" s="70"/>
      <c r="O24" s="96"/>
      <c r="P24" s="70"/>
      <c r="Q24" s="70"/>
      <c r="R24" s="70"/>
      <c r="S24" s="70"/>
      <c r="T24" s="246"/>
      <c r="U24" s="71"/>
      <c r="V24" s="70"/>
      <c r="W24" s="70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</row>
    <row r="25" spans="1:40" s="25" customFormat="1" ht="30" x14ac:dyDescent="0.25">
      <c r="A25" s="11" t="s">
        <v>6</v>
      </c>
      <c r="B25" s="11">
        <v>11314</v>
      </c>
      <c r="C25" s="11" t="s">
        <v>62</v>
      </c>
      <c r="D25" s="11" t="s">
        <v>3</v>
      </c>
      <c r="E25" s="30">
        <v>20109</v>
      </c>
      <c r="F25" s="28">
        <v>40.474299999999999</v>
      </c>
      <c r="G25" s="75">
        <v>621712</v>
      </c>
      <c r="H25" s="32" t="s">
        <v>89</v>
      </c>
      <c r="I25" s="29">
        <v>971</v>
      </c>
      <c r="J25" s="145" t="s">
        <v>212</v>
      </c>
      <c r="K25" s="155" t="s">
        <v>276</v>
      </c>
      <c r="L25" s="90">
        <v>125</v>
      </c>
      <c r="M25" s="73" t="s">
        <v>2358</v>
      </c>
      <c r="N25" s="70"/>
      <c r="O25" s="96"/>
      <c r="P25" s="70"/>
      <c r="Q25" s="70"/>
      <c r="R25" s="70"/>
      <c r="S25" s="70"/>
      <c r="T25" s="246"/>
      <c r="U25" s="71" t="s">
        <v>121</v>
      </c>
      <c r="V25" s="70"/>
      <c r="W25" s="70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</row>
    <row r="26" spans="1:40" s="25" customFormat="1" ht="30" x14ac:dyDescent="0.25">
      <c r="A26" s="11" t="s">
        <v>136</v>
      </c>
      <c r="B26" s="11">
        <v>8870</v>
      </c>
      <c r="C26" s="11" t="s">
        <v>53</v>
      </c>
      <c r="D26" s="11" t="s">
        <v>3</v>
      </c>
      <c r="E26" s="30">
        <v>20109</v>
      </c>
      <c r="F26" s="28">
        <v>40.39</v>
      </c>
      <c r="G26" s="75">
        <v>1759694</v>
      </c>
      <c r="H26" s="32" t="s">
        <v>89</v>
      </c>
      <c r="I26" s="29">
        <v>971</v>
      </c>
      <c r="J26" s="145" t="s">
        <v>2401</v>
      </c>
      <c r="K26" s="157" t="s">
        <v>278</v>
      </c>
      <c r="L26" s="90">
        <v>171</v>
      </c>
      <c r="M26" s="71" t="s">
        <v>315</v>
      </c>
      <c r="N26" s="70"/>
      <c r="O26" s="96"/>
      <c r="P26" s="70"/>
      <c r="Q26" s="70"/>
      <c r="R26" s="70"/>
      <c r="S26" s="70"/>
      <c r="T26" s="246"/>
      <c r="U26" s="71"/>
      <c r="V26" s="70"/>
      <c r="W26" s="70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</row>
    <row r="27" spans="1:40" s="25" customFormat="1" ht="30" x14ac:dyDescent="0.25">
      <c r="A27" s="144" t="s">
        <v>211</v>
      </c>
      <c r="B27" s="11">
        <v>7816</v>
      </c>
      <c r="C27" s="11" t="s">
        <v>58</v>
      </c>
      <c r="D27" s="11" t="s">
        <v>3</v>
      </c>
      <c r="E27" s="30">
        <v>20109</v>
      </c>
      <c r="F27" s="28">
        <v>39.86</v>
      </c>
      <c r="G27" s="75">
        <v>1739350</v>
      </c>
      <c r="H27" s="32" t="s">
        <v>89</v>
      </c>
      <c r="I27" s="29">
        <v>972</v>
      </c>
      <c r="J27" s="159" t="s">
        <v>354</v>
      </c>
      <c r="K27" s="155" t="s">
        <v>276</v>
      </c>
      <c r="L27" s="90">
        <v>126</v>
      </c>
      <c r="M27" s="71" t="s">
        <v>210</v>
      </c>
      <c r="N27" s="70"/>
      <c r="O27" s="96"/>
      <c r="P27" s="70"/>
      <c r="Q27" s="70"/>
      <c r="R27" s="70"/>
      <c r="S27" s="70"/>
      <c r="T27" s="246"/>
      <c r="U27" s="71" t="s">
        <v>125</v>
      </c>
      <c r="V27" s="70"/>
      <c r="W27" s="70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</row>
    <row r="28" spans="1:40" s="25" customFormat="1" ht="60" x14ac:dyDescent="0.25">
      <c r="A28" s="144" t="s">
        <v>215</v>
      </c>
      <c r="B28" s="11">
        <v>9101</v>
      </c>
      <c r="C28" s="11" t="s">
        <v>65</v>
      </c>
      <c r="D28" s="26" t="s">
        <v>3</v>
      </c>
      <c r="E28" s="30">
        <v>20110</v>
      </c>
      <c r="F28" s="28">
        <v>37.4</v>
      </c>
      <c r="G28" s="75">
        <v>814777</v>
      </c>
      <c r="H28" s="32" t="s">
        <v>89</v>
      </c>
      <c r="I28" s="31">
        <v>191</v>
      </c>
      <c r="J28" s="159" t="s">
        <v>338</v>
      </c>
      <c r="K28" s="155" t="s">
        <v>276</v>
      </c>
      <c r="L28" s="90">
        <v>135</v>
      </c>
      <c r="M28" s="71" t="s">
        <v>216</v>
      </c>
      <c r="N28" s="70"/>
      <c r="O28" s="96"/>
      <c r="P28" s="70"/>
      <c r="Q28" s="70"/>
      <c r="R28" s="70"/>
      <c r="S28" s="70"/>
      <c r="T28" s="246"/>
      <c r="U28" s="71" t="s">
        <v>126</v>
      </c>
      <c r="V28" s="70"/>
      <c r="W28" s="70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</row>
    <row r="29" spans="1:40" s="25" customFormat="1" ht="30" x14ac:dyDescent="0.25">
      <c r="A29" s="11" t="s">
        <v>7</v>
      </c>
      <c r="B29" s="142">
        <v>10940</v>
      </c>
      <c r="C29" s="142" t="s">
        <v>63</v>
      </c>
      <c r="D29" s="11" t="s">
        <v>3</v>
      </c>
      <c r="E29" s="30">
        <v>20112</v>
      </c>
      <c r="F29" s="28">
        <v>35.601300000000002</v>
      </c>
      <c r="G29" s="31">
        <v>369600</v>
      </c>
      <c r="H29" s="32" t="s">
        <v>89</v>
      </c>
      <c r="I29" s="29">
        <v>971</v>
      </c>
      <c r="J29" s="33" t="s">
        <v>369</v>
      </c>
      <c r="K29" s="155" t="s">
        <v>276</v>
      </c>
      <c r="L29" s="90">
        <v>124</v>
      </c>
      <c r="M29" s="71" t="s">
        <v>2359</v>
      </c>
      <c r="N29" s="70"/>
      <c r="O29" s="96"/>
      <c r="P29" s="70"/>
      <c r="Q29" s="70"/>
      <c r="R29" s="70"/>
      <c r="S29" s="70"/>
      <c r="T29" s="246"/>
      <c r="U29" s="71"/>
      <c r="V29" s="70"/>
      <c r="W29" s="70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</row>
    <row r="30" spans="1:40" ht="39" x14ac:dyDescent="0.25">
      <c r="A30" s="11" t="s">
        <v>766</v>
      </c>
      <c r="B30" s="11">
        <v>9522</v>
      </c>
      <c r="C30" s="11" t="s">
        <v>53</v>
      </c>
      <c r="D30" s="11" t="s">
        <v>3</v>
      </c>
      <c r="E30" s="30">
        <v>20109</v>
      </c>
      <c r="F30" s="28">
        <v>29.918199999999999</v>
      </c>
      <c r="G30" s="75">
        <v>1230177</v>
      </c>
      <c r="H30" s="32" t="s">
        <v>89</v>
      </c>
      <c r="I30" s="29">
        <v>971</v>
      </c>
      <c r="J30" s="253" t="s">
        <v>2405</v>
      </c>
      <c r="K30" s="155" t="s">
        <v>276</v>
      </c>
      <c r="L30" s="90">
        <v>142</v>
      </c>
      <c r="M30" s="71" t="s">
        <v>2360</v>
      </c>
      <c r="N30" s="72"/>
      <c r="O30" s="96"/>
      <c r="P30" s="72"/>
      <c r="Q30" s="72"/>
      <c r="R30" s="72"/>
      <c r="S30" s="72"/>
      <c r="T30" s="246"/>
      <c r="U30" s="71" t="s">
        <v>151</v>
      </c>
      <c r="V30" s="72"/>
      <c r="W30" s="72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</row>
    <row r="31" spans="1:40" ht="30" x14ac:dyDescent="0.25">
      <c r="A31" s="11" t="s">
        <v>98</v>
      </c>
      <c r="B31" s="27">
        <v>10920</v>
      </c>
      <c r="C31" s="26" t="s">
        <v>62</v>
      </c>
      <c r="D31" s="11" t="s">
        <v>3</v>
      </c>
      <c r="E31" s="30">
        <v>20109</v>
      </c>
      <c r="F31" s="76">
        <v>28.35</v>
      </c>
      <c r="G31" s="75">
        <v>1275141</v>
      </c>
      <c r="H31" s="32" t="s">
        <v>89</v>
      </c>
      <c r="I31" s="29">
        <v>971</v>
      </c>
      <c r="J31" s="158" t="s">
        <v>206</v>
      </c>
      <c r="K31" s="157" t="s">
        <v>278</v>
      </c>
      <c r="L31" s="82">
        <v>205</v>
      </c>
      <c r="M31" s="71" t="s">
        <v>207</v>
      </c>
      <c r="N31" s="72"/>
      <c r="O31" s="96"/>
      <c r="P31" s="72"/>
      <c r="Q31" s="72"/>
      <c r="R31" s="72"/>
      <c r="S31" s="72"/>
      <c r="T31" s="246"/>
      <c r="U31" s="71" t="s">
        <v>127</v>
      </c>
      <c r="V31" s="72"/>
      <c r="W31" s="72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</row>
    <row r="32" spans="1:40" ht="38.25" x14ac:dyDescent="0.25">
      <c r="A32" s="144" t="s">
        <v>304</v>
      </c>
      <c r="B32" s="27">
        <v>7101</v>
      </c>
      <c r="C32" s="26" t="s">
        <v>84</v>
      </c>
      <c r="D32" s="11" t="s">
        <v>3</v>
      </c>
      <c r="E32" s="30">
        <v>20109</v>
      </c>
      <c r="F32" s="76">
        <v>27.28</v>
      </c>
      <c r="G32" s="75" t="s">
        <v>100</v>
      </c>
      <c r="H32" s="32" t="s">
        <v>89</v>
      </c>
      <c r="I32" s="29">
        <v>971</v>
      </c>
      <c r="J32" s="145" t="s">
        <v>2388</v>
      </c>
      <c r="K32" s="157" t="s">
        <v>278</v>
      </c>
      <c r="L32" s="82">
        <v>234</v>
      </c>
      <c r="M32" s="71" t="s">
        <v>2390</v>
      </c>
      <c r="N32" s="72"/>
      <c r="O32" s="96"/>
      <c r="P32" s="72"/>
      <c r="Q32" s="72"/>
      <c r="R32" s="72"/>
      <c r="S32" s="72"/>
      <c r="T32" s="246"/>
      <c r="U32" s="71" t="s">
        <v>269</v>
      </c>
      <c r="V32" s="72"/>
      <c r="W32" s="72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</row>
    <row r="33" spans="1:40" ht="30" x14ac:dyDescent="0.25">
      <c r="A33" s="171" t="s">
        <v>329</v>
      </c>
      <c r="B33" s="11">
        <v>10740</v>
      </c>
      <c r="C33" s="11" t="s">
        <v>63</v>
      </c>
      <c r="D33" s="16" t="s">
        <v>3</v>
      </c>
      <c r="E33" s="9">
        <v>20110</v>
      </c>
      <c r="F33" s="24">
        <v>24.392099999999999</v>
      </c>
      <c r="G33" s="31">
        <v>400000</v>
      </c>
      <c r="H33" s="32" t="s">
        <v>89</v>
      </c>
      <c r="I33" s="3">
        <v>971</v>
      </c>
      <c r="J33" s="33" t="s">
        <v>366</v>
      </c>
      <c r="K33" s="155" t="s">
        <v>276</v>
      </c>
      <c r="L33" s="90">
        <v>121</v>
      </c>
      <c r="M33" s="71" t="s">
        <v>2361</v>
      </c>
      <c r="N33" s="72"/>
      <c r="O33" s="96"/>
      <c r="P33" s="72"/>
      <c r="Q33" s="72"/>
      <c r="R33" s="72"/>
      <c r="S33" s="72"/>
      <c r="T33" s="246"/>
      <c r="U33" s="71"/>
      <c r="V33" s="72"/>
      <c r="W33" s="72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</row>
    <row r="34" spans="1:40" ht="30" x14ac:dyDescent="0.25">
      <c r="A34" s="171" t="s">
        <v>2511</v>
      </c>
      <c r="B34" s="11">
        <v>5547</v>
      </c>
      <c r="C34" s="11" t="s">
        <v>60</v>
      </c>
      <c r="D34" s="16" t="s">
        <v>8</v>
      </c>
      <c r="E34" s="9">
        <v>20155</v>
      </c>
      <c r="F34" s="24">
        <v>23.872800000000002</v>
      </c>
      <c r="G34" s="75">
        <v>768322</v>
      </c>
      <c r="H34" s="32" t="s">
        <v>89</v>
      </c>
      <c r="I34" s="3">
        <v>971</v>
      </c>
      <c r="J34" s="33" t="s">
        <v>2512</v>
      </c>
      <c r="K34" s="157" t="s">
        <v>278</v>
      </c>
      <c r="L34" s="175" t="s">
        <v>342</v>
      </c>
      <c r="M34" s="71"/>
      <c r="N34" s="72"/>
      <c r="O34" s="96"/>
      <c r="P34" s="72"/>
      <c r="Q34" s="72"/>
      <c r="R34" s="72"/>
      <c r="S34" s="72"/>
      <c r="T34" s="246"/>
      <c r="U34" s="71"/>
      <c r="V34" s="72"/>
      <c r="W34" s="72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</row>
    <row r="35" spans="1:40" ht="60" x14ac:dyDescent="0.25">
      <c r="A35" s="16" t="s">
        <v>328</v>
      </c>
      <c r="B35" s="11">
        <v>8860</v>
      </c>
      <c r="C35" s="11" t="s">
        <v>60</v>
      </c>
      <c r="D35" s="11" t="s">
        <v>3</v>
      </c>
      <c r="E35" s="30">
        <v>20109</v>
      </c>
      <c r="F35" s="24">
        <v>23.83</v>
      </c>
      <c r="G35" s="75">
        <v>447200</v>
      </c>
      <c r="H35" s="32" t="s">
        <v>330</v>
      </c>
      <c r="I35" s="3">
        <v>971</v>
      </c>
      <c r="J35" s="145" t="s">
        <v>2402</v>
      </c>
      <c r="K35" s="157" t="s">
        <v>278</v>
      </c>
      <c r="L35" s="90"/>
      <c r="M35" s="71" t="s">
        <v>327</v>
      </c>
      <c r="N35" s="72"/>
      <c r="O35" s="96"/>
      <c r="P35" s="72"/>
      <c r="Q35" s="72"/>
      <c r="R35" s="72"/>
      <c r="S35" s="72"/>
      <c r="T35" s="246"/>
      <c r="U35" s="71"/>
      <c r="V35" s="72"/>
      <c r="W35" s="72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</row>
    <row r="36" spans="1:40" ht="30" x14ac:dyDescent="0.25">
      <c r="A36" s="2" t="s">
        <v>280</v>
      </c>
      <c r="B36" s="11">
        <v>8328</v>
      </c>
      <c r="C36" s="11" t="s">
        <v>58</v>
      </c>
      <c r="D36" s="16" t="s">
        <v>3</v>
      </c>
      <c r="E36" s="9">
        <v>20109</v>
      </c>
      <c r="F36" s="12">
        <v>23.74</v>
      </c>
      <c r="G36" s="75" t="s">
        <v>100</v>
      </c>
      <c r="H36" s="32" t="s">
        <v>89</v>
      </c>
      <c r="I36" s="3">
        <v>971</v>
      </c>
      <c r="J36" s="132" t="s">
        <v>281</v>
      </c>
      <c r="K36" s="157" t="s">
        <v>278</v>
      </c>
      <c r="L36" s="90">
        <v>156</v>
      </c>
      <c r="M36" s="71" t="s">
        <v>2362</v>
      </c>
      <c r="N36" s="72"/>
      <c r="O36" s="96"/>
      <c r="P36" s="72"/>
      <c r="Q36" s="72"/>
      <c r="R36" s="72"/>
      <c r="S36" s="72"/>
      <c r="T36" s="246"/>
      <c r="U36" s="71"/>
      <c r="V36" s="72"/>
      <c r="W36" s="72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</row>
    <row r="37" spans="1:40" ht="38.25" x14ac:dyDescent="0.25">
      <c r="A37" s="2" t="s">
        <v>769</v>
      </c>
      <c r="B37" s="27">
        <v>9640</v>
      </c>
      <c r="C37" s="26" t="s">
        <v>53</v>
      </c>
      <c r="D37" s="16" t="s">
        <v>3</v>
      </c>
      <c r="E37" s="9">
        <v>20109</v>
      </c>
      <c r="F37" s="12">
        <v>22.57</v>
      </c>
      <c r="G37" s="67" t="s">
        <v>2379</v>
      </c>
      <c r="H37" s="32" t="s">
        <v>89</v>
      </c>
      <c r="I37" s="3">
        <v>971</v>
      </c>
      <c r="J37" s="132" t="s">
        <v>2403</v>
      </c>
      <c r="K37" s="157" t="s">
        <v>278</v>
      </c>
      <c r="L37" s="90"/>
      <c r="M37" s="71" t="s">
        <v>2391</v>
      </c>
      <c r="N37" s="72"/>
      <c r="O37" s="96"/>
      <c r="P37" s="72"/>
      <c r="Q37" s="72"/>
      <c r="R37" s="72"/>
      <c r="S37" s="72"/>
      <c r="T37" s="246"/>
      <c r="U37" s="71" t="s">
        <v>2406</v>
      </c>
      <c r="V37" s="72"/>
      <c r="W37" s="72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</row>
    <row r="38" spans="1:40" ht="30" x14ac:dyDescent="0.25">
      <c r="A38" s="2" t="s">
        <v>27</v>
      </c>
      <c r="B38" s="11">
        <v>10101</v>
      </c>
      <c r="C38" s="11" t="s">
        <v>55</v>
      </c>
      <c r="D38" s="16" t="s">
        <v>3</v>
      </c>
      <c r="E38" s="9">
        <v>20110</v>
      </c>
      <c r="F38" s="24">
        <v>22.33</v>
      </c>
      <c r="G38" s="75">
        <v>1082231</v>
      </c>
      <c r="H38" s="32" t="s">
        <v>89</v>
      </c>
      <c r="I38" s="3">
        <v>971</v>
      </c>
      <c r="J38" s="33" t="s">
        <v>367</v>
      </c>
      <c r="K38" s="157" t="s">
        <v>278</v>
      </c>
      <c r="L38" s="90">
        <v>140</v>
      </c>
      <c r="M38" s="71" t="s">
        <v>2363</v>
      </c>
      <c r="N38" s="72"/>
      <c r="O38" s="96"/>
      <c r="P38" s="72"/>
      <c r="Q38" s="72"/>
      <c r="R38" s="72"/>
      <c r="S38" s="72"/>
      <c r="T38" s="246"/>
      <c r="U38" s="71"/>
      <c r="V38" s="72"/>
      <c r="W38" s="72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</row>
    <row r="39" spans="1:40" ht="30" x14ac:dyDescent="0.25">
      <c r="A39" s="33" t="s">
        <v>274</v>
      </c>
      <c r="B39" s="23">
        <v>8300</v>
      </c>
      <c r="C39" s="2" t="s">
        <v>79</v>
      </c>
      <c r="D39" s="2" t="s">
        <v>3</v>
      </c>
      <c r="E39" s="9">
        <v>20109</v>
      </c>
      <c r="F39" s="12">
        <v>22.22</v>
      </c>
      <c r="G39" s="31">
        <v>530000</v>
      </c>
      <c r="H39" s="32" t="s">
        <v>89</v>
      </c>
      <c r="I39" s="3">
        <v>971</v>
      </c>
      <c r="J39" s="33" t="s">
        <v>47</v>
      </c>
      <c r="K39" s="156" t="s">
        <v>277</v>
      </c>
      <c r="L39" s="90">
        <v>134</v>
      </c>
      <c r="M39" s="71" t="s">
        <v>2364</v>
      </c>
      <c r="N39" s="72"/>
      <c r="O39" s="96"/>
      <c r="P39" s="72"/>
      <c r="Q39" s="72"/>
      <c r="R39" s="72"/>
      <c r="S39" s="72"/>
      <c r="T39" s="246"/>
      <c r="U39" s="71" t="s">
        <v>321</v>
      </c>
      <c r="V39" s="72"/>
      <c r="W39" s="72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</row>
    <row r="40" spans="1:40" ht="30" x14ac:dyDescent="0.25">
      <c r="A40" s="26" t="s">
        <v>147</v>
      </c>
      <c r="B40" s="27">
        <v>7729</v>
      </c>
      <c r="C40" s="26" t="s">
        <v>60</v>
      </c>
      <c r="D40" s="11" t="s">
        <v>3</v>
      </c>
      <c r="E40" s="30">
        <v>20109</v>
      </c>
      <c r="F40" s="76">
        <v>20.48</v>
      </c>
      <c r="G40" s="75">
        <v>1072000</v>
      </c>
      <c r="H40" s="32" t="s">
        <v>89</v>
      </c>
      <c r="I40" s="29">
        <v>972</v>
      </c>
      <c r="J40" s="132" t="s">
        <v>2365</v>
      </c>
      <c r="K40" s="155" t="s">
        <v>276</v>
      </c>
      <c r="L40" s="90">
        <v>219</v>
      </c>
      <c r="M40" s="71" t="s">
        <v>2366</v>
      </c>
      <c r="N40" s="72"/>
      <c r="O40" s="96"/>
      <c r="P40" s="72"/>
      <c r="Q40" s="72"/>
      <c r="R40" s="72"/>
      <c r="S40" s="72"/>
      <c r="T40" s="246"/>
      <c r="U40" s="71"/>
      <c r="V40" s="72"/>
      <c r="W40" s="72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</row>
    <row r="41" spans="1:40" ht="30" x14ac:dyDescent="0.25">
      <c r="A41" s="2" t="s">
        <v>1078</v>
      </c>
      <c r="B41" s="27">
        <v>9351</v>
      </c>
      <c r="C41" s="26" t="s">
        <v>65</v>
      </c>
      <c r="D41" s="2" t="s">
        <v>3</v>
      </c>
      <c r="E41" s="9">
        <v>20110</v>
      </c>
      <c r="F41" s="24">
        <v>19.18</v>
      </c>
      <c r="G41" s="75">
        <v>326114</v>
      </c>
      <c r="H41" s="32" t="s">
        <v>89</v>
      </c>
      <c r="I41" s="3">
        <v>971</v>
      </c>
      <c r="J41" s="33" t="s">
        <v>1079</v>
      </c>
      <c r="K41" s="155" t="s">
        <v>276</v>
      </c>
      <c r="L41" s="90"/>
      <c r="M41" s="71" t="s">
        <v>2389</v>
      </c>
      <c r="N41" s="72"/>
      <c r="O41" s="96"/>
      <c r="P41" s="72"/>
      <c r="Q41" s="72"/>
      <c r="R41" s="72"/>
      <c r="S41" s="72"/>
      <c r="T41" s="246"/>
      <c r="U41" s="71"/>
      <c r="V41" s="72"/>
      <c r="W41" s="72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</row>
    <row r="42" spans="1:40" ht="30" x14ac:dyDescent="0.25">
      <c r="A42" s="2" t="s">
        <v>332</v>
      </c>
      <c r="B42" s="11">
        <v>7729</v>
      </c>
      <c r="C42" s="11" t="s">
        <v>60</v>
      </c>
      <c r="D42" s="11" t="s">
        <v>3</v>
      </c>
      <c r="E42" s="30">
        <v>20109</v>
      </c>
      <c r="F42" s="24">
        <v>18.89</v>
      </c>
      <c r="G42" s="75">
        <v>411509</v>
      </c>
      <c r="H42" s="32" t="s">
        <v>89</v>
      </c>
      <c r="I42" s="29">
        <v>972</v>
      </c>
      <c r="J42" s="145" t="s">
        <v>333</v>
      </c>
      <c r="K42" s="157" t="s">
        <v>278</v>
      </c>
      <c r="L42" s="90"/>
      <c r="M42" s="71" t="s">
        <v>331</v>
      </c>
      <c r="N42" s="72"/>
      <c r="O42" s="96"/>
      <c r="P42" s="72"/>
      <c r="Q42" s="72"/>
      <c r="R42" s="72"/>
      <c r="S42" s="72"/>
      <c r="T42" s="246"/>
      <c r="U42" s="71"/>
      <c r="V42" s="72"/>
      <c r="W42" s="72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</row>
    <row r="43" spans="1:40" ht="45" x14ac:dyDescent="0.25">
      <c r="A43" s="2" t="s">
        <v>158</v>
      </c>
      <c r="B43" s="11">
        <v>11101</v>
      </c>
      <c r="C43" s="11" t="s">
        <v>52</v>
      </c>
      <c r="D43" s="2" t="s">
        <v>3</v>
      </c>
      <c r="E43" s="9">
        <v>20110</v>
      </c>
      <c r="F43" s="24">
        <v>17.73</v>
      </c>
      <c r="G43" s="75">
        <v>208173</v>
      </c>
      <c r="H43" s="32" t="s">
        <v>319</v>
      </c>
      <c r="I43" s="3">
        <v>421</v>
      </c>
      <c r="J43" s="33" t="s">
        <v>187</v>
      </c>
      <c r="K43" s="157" t="s">
        <v>278</v>
      </c>
      <c r="L43" s="90">
        <v>160</v>
      </c>
      <c r="M43" s="71" t="s">
        <v>186</v>
      </c>
      <c r="N43" s="72"/>
      <c r="O43" s="96"/>
      <c r="P43" s="72"/>
      <c r="Q43" s="72"/>
      <c r="R43" s="72"/>
      <c r="S43" s="72"/>
      <c r="T43" s="246"/>
      <c r="U43" s="71" t="s">
        <v>159</v>
      </c>
      <c r="V43" s="72"/>
      <c r="W43" s="72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</row>
    <row r="44" spans="1:40" ht="45" x14ac:dyDescent="0.25">
      <c r="A44" s="33" t="s">
        <v>376</v>
      </c>
      <c r="B44" s="23">
        <v>11560</v>
      </c>
      <c r="C44" s="2" t="s">
        <v>69</v>
      </c>
      <c r="D44" s="2" t="s">
        <v>3</v>
      </c>
      <c r="E44" s="9">
        <v>20109</v>
      </c>
      <c r="F44" s="76">
        <v>16.72</v>
      </c>
      <c r="G44" s="75">
        <v>700067</v>
      </c>
      <c r="H44" s="32" t="s">
        <v>89</v>
      </c>
      <c r="I44" s="31">
        <v>191</v>
      </c>
      <c r="J44" s="33" t="s">
        <v>377</v>
      </c>
      <c r="K44" s="156" t="s">
        <v>277</v>
      </c>
      <c r="L44" s="153">
        <v>209</v>
      </c>
      <c r="M44" s="71" t="s">
        <v>2367</v>
      </c>
      <c r="N44" s="72"/>
      <c r="O44" s="96"/>
      <c r="P44" s="72"/>
      <c r="Q44" s="72"/>
      <c r="R44" s="72"/>
      <c r="S44" s="72"/>
      <c r="T44" s="246"/>
      <c r="U44" s="71" t="s">
        <v>161</v>
      </c>
      <c r="V44" s="72"/>
      <c r="W44" s="72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</row>
    <row r="45" spans="1:40" ht="30" x14ac:dyDescent="0.25">
      <c r="A45" s="16" t="s">
        <v>312</v>
      </c>
      <c r="B45" s="23">
        <v>10849</v>
      </c>
      <c r="C45" s="2" t="s">
        <v>63</v>
      </c>
      <c r="D45" s="26" t="s">
        <v>3</v>
      </c>
      <c r="E45" s="30">
        <v>20110</v>
      </c>
      <c r="F45" s="24">
        <v>16.564599999999999</v>
      </c>
      <c r="G45" s="31">
        <v>382538</v>
      </c>
      <c r="H45" s="32" t="s">
        <v>89</v>
      </c>
      <c r="I45" s="31">
        <v>191</v>
      </c>
      <c r="J45" s="33" t="s">
        <v>363</v>
      </c>
      <c r="K45" s="156" t="s">
        <v>277</v>
      </c>
      <c r="L45" s="90">
        <v>6</v>
      </c>
      <c r="M45" s="71" t="s">
        <v>2368</v>
      </c>
      <c r="N45" s="99"/>
      <c r="O45" s="100"/>
      <c r="P45" s="72"/>
      <c r="Q45" s="72"/>
      <c r="R45" s="72"/>
      <c r="S45" s="72"/>
      <c r="T45" s="246"/>
      <c r="U45" s="71" t="s">
        <v>362</v>
      </c>
      <c r="V45" s="72"/>
      <c r="W45" s="72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</row>
    <row r="46" spans="1:40" ht="30" x14ac:dyDescent="0.25">
      <c r="A46" s="2" t="s">
        <v>146</v>
      </c>
      <c r="B46" s="27">
        <v>7749</v>
      </c>
      <c r="C46" s="26" t="s">
        <v>60</v>
      </c>
      <c r="D46" s="2" t="s">
        <v>3</v>
      </c>
      <c r="E46" s="9">
        <v>20109</v>
      </c>
      <c r="F46" s="76">
        <v>15.63</v>
      </c>
      <c r="G46" s="75">
        <v>461410</v>
      </c>
      <c r="H46" s="32" t="s">
        <v>89</v>
      </c>
      <c r="I46" s="29">
        <v>972</v>
      </c>
      <c r="J46" s="33" t="s">
        <v>2380</v>
      </c>
      <c r="K46" s="155" t="s">
        <v>276</v>
      </c>
      <c r="L46" s="90">
        <v>231</v>
      </c>
      <c r="M46" s="71" t="s">
        <v>2381</v>
      </c>
      <c r="N46" s="72"/>
      <c r="O46" s="96"/>
      <c r="P46" s="72"/>
      <c r="Q46" s="72"/>
      <c r="R46" s="72"/>
      <c r="S46" s="72"/>
      <c r="T46" s="246"/>
      <c r="U46" s="71"/>
      <c r="V46" s="72"/>
      <c r="W46" s="72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</row>
    <row r="47" spans="1:40" ht="30" x14ac:dyDescent="0.25">
      <c r="A47" s="133" t="s">
        <v>760</v>
      </c>
      <c r="B47" s="11">
        <v>9570</v>
      </c>
      <c r="C47" s="26" t="s">
        <v>53</v>
      </c>
      <c r="D47" s="16" t="s">
        <v>3</v>
      </c>
      <c r="E47" s="9">
        <v>20109</v>
      </c>
      <c r="F47" s="12">
        <v>16.777200000000001</v>
      </c>
      <c r="G47" s="75">
        <v>259200</v>
      </c>
      <c r="H47" s="32" t="s">
        <v>89</v>
      </c>
      <c r="I47" s="3">
        <v>971</v>
      </c>
      <c r="J47" s="145" t="s">
        <v>2404</v>
      </c>
      <c r="K47" s="156" t="s">
        <v>277</v>
      </c>
      <c r="L47" s="90">
        <v>159</v>
      </c>
      <c r="M47" s="71" t="s">
        <v>2369</v>
      </c>
      <c r="N47" s="72"/>
      <c r="O47" s="96"/>
      <c r="P47" s="72"/>
      <c r="Q47" s="72"/>
      <c r="R47" s="72"/>
      <c r="S47" s="72"/>
      <c r="T47" s="246"/>
      <c r="U47" s="71" t="s">
        <v>150</v>
      </c>
      <c r="V47" s="72"/>
      <c r="W47" s="72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</row>
    <row r="48" spans="1:40" ht="45" x14ac:dyDescent="0.25">
      <c r="A48" s="174" t="s">
        <v>2378</v>
      </c>
      <c r="B48" s="11">
        <v>8625</v>
      </c>
      <c r="C48" s="26" t="s">
        <v>60</v>
      </c>
      <c r="D48" s="16" t="s">
        <v>3</v>
      </c>
      <c r="E48" s="9">
        <v>20109</v>
      </c>
      <c r="F48" s="76">
        <v>12.37</v>
      </c>
      <c r="G48" s="75">
        <v>80000</v>
      </c>
      <c r="H48" s="32" t="s">
        <v>89</v>
      </c>
      <c r="I48" s="29">
        <v>972</v>
      </c>
      <c r="J48" s="145" t="s">
        <v>326</v>
      </c>
      <c r="K48" s="155" t="s">
        <v>276</v>
      </c>
      <c r="L48" s="90">
        <v>236</v>
      </c>
      <c r="M48" s="71" t="s">
        <v>322</v>
      </c>
      <c r="N48" s="72"/>
      <c r="O48" s="96"/>
      <c r="P48" s="72"/>
      <c r="Q48" s="72"/>
      <c r="R48" s="72"/>
      <c r="S48" s="72"/>
      <c r="T48" s="246"/>
      <c r="U48" s="71"/>
      <c r="V48" s="72"/>
      <c r="W48" s="72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</row>
    <row r="49" spans="1:40" ht="30" x14ac:dyDescent="0.25">
      <c r="A49" s="16" t="s">
        <v>133</v>
      </c>
      <c r="B49" s="11">
        <v>10910</v>
      </c>
      <c r="C49" s="26" t="s">
        <v>63</v>
      </c>
      <c r="D49" s="26" t="s">
        <v>3</v>
      </c>
      <c r="E49" s="30">
        <v>20110</v>
      </c>
      <c r="F49" s="24">
        <v>11.41</v>
      </c>
      <c r="G49" s="75">
        <v>139000</v>
      </c>
      <c r="H49" s="32" t="s">
        <v>89</v>
      </c>
      <c r="I49" s="29">
        <v>971</v>
      </c>
      <c r="J49" s="33" t="s">
        <v>368</v>
      </c>
      <c r="K49" s="155" t="s">
        <v>276</v>
      </c>
      <c r="L49" s="90">
        <v>123</v>
      </c>
      <c r="M49" s="71" t="s">
        <v>2370</v>
      </c>
      <c r="N49" s="72"/>
      <c r="O49" s="96"/>
      <c r="P49" s="72"/>
      <c r="Q49" s="72"/>
      <c r="R49" s="72"/>
      <c r="S49" s="72"/>
      <c r="T49" s="246"/>
      <c r="U49" s="71"/>
      <c r="V49" s="72"/>
      <c r="W49" s="72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</row>
    <row r="50" spans="1:40" ht="30" x14ac:dyDescent="0.25">
      <c r="A50" s="16" t="s">
        <v>113</v>
      </c>
      <c r="B50" s="11">
        <v>9540</v>
      </c>
      <c r="C50" s="2" t="s">
        <v>64</v>
      </c>
      <c r="D50" s="26" t="s">
        <v>3</v>
      </c>
      <c r="E50" s="30">
        <v>20110</v>
      </c>
      <c r="F50" s="24">
        <v>13.409000000000001</v>
      </c>
      <c r="G50" s="31">
        <v>174719</v>
      </c>
      <c r="H50" s="32" t="s">
        <v>89</v>
      </c>
      <c r="I50" s="29">
        <v>971</v>
      </c>
      <c r="J50" s="33" t="s">
        <v>1102</v>
      </c>
      <c r="K50" s="155" t="s">
        <v>276</v>
      </c>
      <c r="L50" s="90">
        <v>139</v>
      </c>
      <c r="M50" s="71" t="s">
        <v>2371</v>
      </c>
      <c r="N50" s="72"/>
      <c r="O50" s="96"/>
      <c r="P50" s="72"/>
      <c r="Q50" s="72"/>
      <c r="R50" s="72"/>
      <c r="S50" s="72"/>
      <c r="T50" s="246"/>
      <c r="U50" s="72"/>
      <c r="V50" s="72"/>
      <c r="W50" s="72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</row>
    <row r="51" spans="1:40" ht="30" x14ac:dyDescent="0.25">
      <c r="A51" s="16" t="s">
        <v>2345</v>
      </c>
      <c r="B51" s="11">
        <v>9590</v>
      </c>
      <c r="C51" s="11" t="s">
        <v>53</v>
      </c>
      <c r="D51" s="16" t="s">
        <v>3</v>
      </c>
      <c r="E51" s="9">
        <v>20109</v>
      </c>
      <c r="F51" s="76">
        <v>10.077400000000001</v>
      </c>
      <c r="G51" s="31">
        <v>281000</v>
      </c>
      <c r="H51" s="32" t="s">
        <v>89</v>
      </c>
      <c r="I51" s="31">
        <v>191</v>
      </c>
      <c r="J51" s="33" t="s">
        <v>783</v>
      </c>
      <c r="K51" s="157" t="s">
        <v>278</v>
      </c>
      <c r="L51" s="90"/>
      <c r="M51" s="71"/>
      <c r="N51" s="72"/>
      <c r="O51" s="96"/>
      <c r="P51" s="72"/>
      <c r="Q51" s="72"/>
      <c r="R51" s="72"/>
      <c r="S51" s="72"/>
      <c r="T51" s="246"/>
      <c r="U51" s="72"/>
      <c r="V51" s="72"/>
      <c r="W51" s="72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</row>
    <row r="52" spans="1:40" ht="30" x14ac:dyDescent="0.25">
      <c r="A52" s="2" t="s">
        <v>1101</v>
      </c>
      <c r="B52" s="23">
        <v>9420</v>
      </c>
      <c r="C52" s="2" t="s">
        <v>71</v>
      </c>
      <c r="D52" s="2" t="s">
        <v>3</v>
      </c>
      <c r="E52" s="9">
        <v>20110</v>
      </c>
      <c r="F52" s="12">
        <v>10</v>
      </c>
      <c r="G52" s="31">
        <v>174719</v>
      </c>
      <c r="H52" s="32" t="s">
        <v>89</v>
      </c>
      <c r="I52" s="3">
        <v>971</v>
      </c>
      <c r="J52" s="33" t="s">
        <v>152</v>
      </c>
      <c r="K52" s="155" t="s">
        <v>276</v>
      </c>
      <c r="L52" s="90">
        <v>137</v>
      </c>
      <c r="M52" s="71" t="s">
        <v>2372</v>
      </c>
      <c r="N52" s="72"/>
      <c r="O52" s="96"/>
      <c r="P52" s="72"/>
      <c r="Q52" s="72"/>
      <c r="R52" s="72"/>
      <c r="S52" s="72"/>
      <c r="T52" s="246"/>
      <c r="U52" s="72"/>
      <c r="V52" s="72"/>
      <c r="W52" s="72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</row>
    <row r="53" spans="1:40" ht="30" x14ac:dyDescent="0.25">
      <c r="A53" s="2" t="s">
        <v>45</v>
      </c>
      <c r="B53" s="23">
        <v>7500</v>
      </c>
      <c r="C53" s="2" t="s">
        <v>58</v>
      </c>
      <c r="D53" s="16" t="s">
        <v>3</v>
      </c>
      <c r="E53" s="9">
        <v>20109</v>
      </c>
      <c r="F53" s="12">
        <v>9.9349000000000007</v>
      </c>
      <c r="G53" s="75" t="s">
        <v>100</v>
      </c>
      <c r="H53" s="32" t="s">
        <v>89</v>
      </c>
      <c r="I53" s="3">
        <v>971</v>
      </c>
      <c r="J53" s="33" t="s">
        <v>422</v>
      </c>
      <c r="K53" s="157" t="s">
        <v>278</v>
      </c>
      <c r="L53" s="90"/>
      <c r="M53" s="71" t="s">
        <v>2382</v>
      </c>
      <c r="N53" s="72"/>
      <c r="O53" s="96"/>
      <c r="P53" s="72"/>
      <c r="Q53" s="72"/>
      <c r="R53" s="72"/>
      <c r="S53" s="72"/>
      <c r="T53" s="246"/>
      <c r="U53" s="72"/>
      <c r="V53" s="72"/>
      <c r="W53" s="72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</row>
    <row r="54" spans="1:40" ht="30" x14ac:dyDescent="0.25">
      <c r="A54" s="2" t="s">
        <v>46</v>
      </c>
      <c r="B54" s="23">
        <v>6651</v>
      </c>
      <c r="C54" s="2" t="s">
        <v>75</v>
      </c>
      <c r="D54" s="16" t="s">
        <v>43</v>
      </c>
      <c r="E54" s="9">
        <v>20136</v>
      </c>
      <c r="F54" s="12">
        <v>9.1189999999999998</v>
      </c>
      <c r="G54" s="75">
        <v>200000</v>
      </c>
      <c r="H54" s="32" t="s">
        <v>89</v>
      </c>
      <c r="I54" s="3">
        <v>971</v>
      </c>
      <c r="J54" s="33" t="s">
        <v>203</v>
      </c>
      <c r="K54" s="157" t="s">
        <v>278</v>
      </c>
      <c r="L54" s="90">
        <v>110</v>
      </c>
      <c r="M54" s="71" t="s">
        <v>2373</v>
      </c>
      <c r="N54" s="72"/>
      <c r="O54" s="96"/>
      <c r="P54" s="72"/>
      <c r="Q54" s="72"/>
      <c r="R54" s="72"/>
      <c r="S54" s="72"/>
      <c r="T54" s="246"/>
      <c r="U54" s="72"/>
      <c r="V54" s="72"/>
      <c r="W54" s="72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</row>
    <row r="55" spans="1:40" ht="30" x14ac:dyDescent="0.25">
      <c r="A55" s="33" t="s">
        <v>214</v>
      </c>
      <c r="B55" s="23">
        <v>8819</v>
      </c>
      <c r="C55" s="2" t="s">
        <v>60</v>
      </c>
      <c r="D55" s="2" t="s">
        <v>3</v>
      </c>
      <c r="E55" s="9">
        <v>20109</v>
      </c>
      <c r="F55" s="12">
        <v>8.51</v>
      </c>
      <c r="G55" s="75">
        <v>353514</v>
      </c>
      <c r="H55" s="32" t="s">
        <v>89</v>
      </c>
      <c r="I55" s="3">
        <v>971</v>
      </c>
      <c r="J55" s="159" t="s">
        <v>325</v>
      </c>
      <c r="K55" s="155" t="s">
        <v>276</v>
      </c>
      <c r="L55" s="90">
        <v>163</v>
      </c>
      <c r="M55" s="71" t="s">
        <v>213</v>
      </c>
      <c r="N55" s="72"/>
      <c r="O55" s="96"/>
      <c r="P55" s="72"/>
      <c r="Q55" s="72"/>
      <c r="R55" s="72"/>
      <c r="S55" s="72"/>
      <c r="T55" s="246"/>
      <c r="U55" s="72"/>
      <c r="V55" s="72"/>
      <c r="W55" s="72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</row>
    <row r="56" spans="1:40" ht="30" x14ac:dyDescent="0.25">
      <c r="A56" s="2" t="s">
        <v>291</v>
      </c>
      <c r="B56" s="23">
        <v>10850</v>
      </c>
      <c r="C56" s="2" t="s">
        <v>63</v>
      </c>
      <c r="D56" s="2" t="s">
        <v>3</v>
      </c>
      <c r="E56" s="9">
        <v>20110</v>
      </c>
      <c r="F56" s="12">
        <v>7.2309999999999999</v>
      </c>
      <c r="G56" s="75" t="s">
        <v>100</v>
      </c>
      <c r="H56" s="32" t="s">
        <v>89</v>
      </c>
      <c r="I56" s="3">
        <v>971</v>
      </c>
      <c r="J56" s="33" t="s">
        <v>134</v>
      </c>
      <c r="K56" s="155" t="s">
        <v>276</v>
      </c>
      <c r="L56" s="90">
        <v>120</v>
      </c>
      <c r="M56" s="71" t="s">
        <v>2374</v>
      </c>
      <c r="N56" s="72"/>
      <c r="O56" s="96"/>
      <c r="P56" s="72"/>
      <c r="Q56" s="72"/>
      <c r="R56" s="72"/>
      <c r="S56" s="72"/>
      <c r="T56" s="246" t="s">
        <v>290</v>
      </c>
      <c r="U56" s="71" t="s">
        <v>132</v>
      </c>
      <c r="V56" s="72"/>
      <c r="W56" s="72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</row>
    <row r="57" spans="1:40" ht="30.75" thickBot="1" x14ac:dyDescent="0.3">
      <c r="A57" s="2" t="s">
        <v>48</v>
      </c>
      <c r="B57" s="23">
        <v>7745</v>
      </c>
      <c r="C57" s="2" t="s">
        <v>80</v>
      </c>
      <c r="D57" s="16" t="s">
        <v>43</v>
      </c>
      <c r="E57" s="9">
        <v>20136</v>
      </c>
      <c r="F57" s="12">
        <v>2</v>
      </c>
      <c r="G57" s="31">
        <v>200000</v>
      </c>
      <c r="H57" s="32" t="s">
        <v>89</v>
      </c>
      <c r="I57" s="3">
        <v>971</v>
      </c>
      <c r="J57" s="33" t="s">
        <v>203</v>
      </c>
      <c r="K57" s="156" t="s">
        <v>277</v>
      </c>
      <c r="L57" s="90">
        <v>106</v>
      </c>
      <c r="M57" s="71" t="s">
        <v>2375</v>
      </c>
      <c r="N57" s="72"/>
      <c r="O57" s="96"/>
      <c r="P57" s="72"/>
      <c r="Q57" s="72"/>
      <c r="R57" s="72"/>
      <c r="S57" s="72"/>
      <c r="T57" s="246"/>
      <c r="U57" s="72"/>
      <c r="V57" s="72"/>
      <c r="W57" s="72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</row>
    <row r="58" spans="1:40" ht="15.75" thickBot="1" x14ac:dyDescent="0.3">
      <c r="A58" s="105">
        <f>COUNTA(A5:A57)</f>
        <v>53</v>
      </c>
      <c r="B58" s="169"/>
      <c r="C58" s="42"/>
      <c r="D58" s="271" t="s">
        <v>105</v>
      </c>
      <c r="E58" s="272"/>
      <c r="F58" s="54">
        <f>AVERAGE(F5:F57)</f>
        <v>46.467305882352953</v>
      </c>
      <c r="G58" s="38"/>
      <c r="H58" s="39"/>
      <c r="I58" s="40"/>
      <c r="J58" s="41"/>
      <c r="K58" s="41"/>
      <c r="L58" s="4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</row>
    <row r="59" spans="1:40" x14ac:dyDescent="0.25">
      <c r="A59" s="18"/>
      <c r="D59" s="14" t="s">
        <v>91</v>
      </c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</row>
    <row r="61" spans="1:40" x14ac:dyDescent="0.25">
      <c r="C61" s="163" t="s">
        <v>286</v>
      </c>
      <c r="D61" s="163" t="s">
        <v>287</v>
      </c>
    </row>
    <row r="62" spans="1:40" ht="15.75" x14ac:dyDescent="0.25">
      <c r="C62" s="160" t="s">
        <v>283</v>
      </c>
      <c r="D62" s="164">
        <f>SUMIFS(G5:G57,K5:K57,"P")</f>
        <v>22062014</v>
      </c>
    </row>
    <row r="63" spans="1:40" ht="15.75" x14ac:dyDescent="0.25">
      <c r="C63" s="161" t="s">
        <v>284</v>
      </c>
      <c r="D63" s="165">
        <f>SUMIFS(G5:G57,K5:K57,"A")</f>
        <v>18198264</v>
      </c>
    </row>
    <row r="64" spans="1:40" ht="15.75" x14ac:dyDescent="0.25">
      <c r="C64" s="162" t="s">
        <v>285</v>
      </c>
      <c r="D64" s="166">
        <f>SUMIFS(G5:G57,K5:K57,"U")</f>
        <v>11796766</v>
      </c>
    </row>
    <row r="65" spans="3:4" x14ac:dyDescent="0.25">
      <c r="C65" s="163" t="s">
        <v>288</v>
      </c>
      <c r="D65" s="167">
        <f>SUM(D62:D64)</f>
        <v>52057044</v>
      </c>
    </row>
  </sheetData>
  <sortState xmlns:xlrd2="http://schemas.microsoft.com/office/spreadsheetml/2017/richdata2" ref="A6:AM57">
    <sortCondition descending="1" ref="F6:F30"/>
  </sortState>
  <mergeCells count="7">
    <mergeCell ref="M4:S4"/>
    <mergeCell ref="D58:E58"/>
    <mergeCell ref="A3:L3"/>
    <mergeCell ref="E1:G1"/>
    <mergeCell ref="E2:G2"/>
    <mergeCell ref="A1:D1"/>
    <mergeCell ref="A2:D2"/>
  </mergeCells>
  <conditionalFormatting sqref="A5">
    <cfRule type="duplicateValues" dxfId="94" priority="74"/>
  </conditionalFormatting>
  <conditionalFormatting sqref="A6">
    <cfRule type="duplicateValues" dxfId="93" priority="1110"/>
  </conditionalFormatting>
  <conditionalFormatting sqref="A7">
    <cfRule type="duplicateValues" dxfId="92" priority="63"/>
    <cfRule type="duplicateValues" dxfId="91" priority="62"/>
    <cfRule type="duplicateValues" dxfId="90" priority="61"/>
  </conditionalFormatting>
  <conditionalFormatting sqref="A8">
    <cfRule type="duplicateValues" dxfId="89" priority="523"/>
    <cfRule type="duplicateValues" dxfId="88" priority="522"/>
  </conditionalFormatting>
  <conditionalFormatting sqref="A9">
    <cfRule type="duplicateValues" dxfId="87" priority="13"/>
    <cfRule type="duplicateValues" dxfId="86" priority="14"/>
    <cfRule type="duplicateValues" dxfId="85" priority="15"/>
  </conditionalFormatting>
  <conditionalFormatting sqref="A10">
    <cfRule type="duplicateValues" dxfId="84" priority="32"/>
    <cfRule type="duplicateValues" dxfId="83" priority="30"/>
    <cfRule type="duplicateValues" dxfId="82" priority="31"/>
  </conditionalFormatting>
  <conditionalFormatting sqref="A11">
    <cfRule type="duplicateValues" dxfId="81" priority="1154"/>
  </conditionalFormatting>
  <conditionalFormatting sqref="A12">
    <cfRule type="duplicateValues" dxfId="80" priority="71"/>
    <cfRule type="duplicateValues" dxfId="79" priority="70"/>
  </conditionalFormatting>
  <conditionalFormatting sqref="A13">
    <cfRule type="duplicateValues" dxfId="78" priority="512"/>
    <cfRule type="duplicateValues" dxfId="77" priority="511"/>
  </conditionalFormatting>
  <conditionalFormatting sqref="A14">
    <cfRule type="duplicateValues" dxfId="76" priority="270"/>
    <cfRule type="duplicateValues" dxfId="75" priority="269"/>
  </conditionalFormatting>
  <conditionalFormatting sqref="A18">
    <cfRule type="duplicateValues" dxfId="74" priority="450"/>
    <cfRule type="duplicateValues" dxfId="73" priority="451"/>
  </conditionalFormatting>
  <conditionalFormatting sqref="A20">
    <cfRule type="duplicateValues" dxfId="72" priority="4243"/>
  </conditionalFormatting>
  <conditionalFormatting sqref="A22">
    <cfRule type="duplicateValues" dxfId="71" priority="20"/>
    <cfRule type="duplicateValues" dxfId="70" priority="19"/>
  </conditionalFormatting>
  <conditionalFormatting sqref="A24">
    <cfRule type="duplicateValues" dxfId="69" priority="11"/>
    <cfRule type="duplicateValues" dxfId="68" priority="10"/>
  </conditionalFormatting>
  <conditionalFormatting sqref="A30">
    <cfRule type="duplicateValues" dxfId="67" priority="4120"/>
  </conditionalFormatting>
  <conditionalFormatting sqref="A31">
    <cfRule type="duplicateValues" dxfId="66" priority="135"/>
    <cfRule type="duplicateValues" dxfId="65" priority="136"/>
  </conditionalFormatting>
  <conditionalFormatting sqref="A36:A37">
    <cfRule type="duplicateValues" dxfId="64" priority="25"/>
  </conditionalFormatting>
  <conditionalFormatting sqref="A39">
    <cfRule type="duplicateValues" dxfId="63" priority="29"/>
  </conditionalFormatting>
  <conditionalFormatting sqref="A40">
    <cfRule type="duplicateValues" dxfId="62" priority="262"/>
    <cfRule type="duplicateValues" dxfId="61" priority="261"/>
  </conditionalFormatting>
  <conditionalFormatting sqref="A41:A43">
    <cfRule type="duplicateValues" dxfId="60" priority="4423"/>
  </conditionalFormatting>
  <conditionalFormatting sqref="A44">
    <cfRule type="duplicateValues" dxfId="59" priority="249"/>
    <cfRule type="duplicateValues" dxfId="58" priority="248"/>
  </conditionalFormatting>
  <conditionalFormatting sqref="A45">
    <cfRule type="duplicateValues" dxfId="57" priority="274"/>
    <cfRule type="duplicateValues" dxfId="56" priority="275"/>
  </conditionalFormatting>
  <conditionalFormatting sqref="A46">
    <cfRule type="duplicateValues" dxfId="55" priority="243"/>
    <cfRule type="duplicateValues" dxfId="54" priority="244"/>
  </conditionalFormatting>
  <conditionalFormatting sqref="A48">
    <cfRule type="duplicateValues" dxfId="53" priority="4425"/>
    <cfRule type="duplicateValues" dxfId="52" priority="4424"/>
  </conditionalFormatting>
  <conditionalFormatting sqref="A49 A47">
    <cfRule type="duplicateValues" dxfId="51" priority="4245"/>
  </conditionalFormatting>
  <conditionalFormatting sqref="A51">
    <cfRule type="duplicateValues" dxfId="50" priority="4385"/>
    <cfRule type="duplicateValues" dxfId="49" priority="4384"/>
  </conditionalFormatting>
  <conditionalFormatting sqref="A56">
    <cfRule type="duplicateValues" dxfId="48" priority="4422"/>
  </conditionalFormatting>
  <conditionalFormatting sqref="A57 A19 A21 A49:A50 A52:A55 A41:A43 A5:A6 A11 A32:A35 A38:A39 A23:A29 A15:A17 A47">
    <cfRule type="duplicateValues" dxfId="47" priority="4368"/>
  </conditionalFormatting>
  <conditionalFormatting sqref="A57 A49:A50 A52:A55 A41:A43 A5:A6 A11 A32:A35 A38:A39 A15:A17 A21:A29 A19 A47">
    <cfRule type="duplicateValues" dxfId="46" priority="4355"/>
  </conditionalFormatting>
  <conditionalFormatting sqref="A57 A50 A52:A55">
    <cfRule type="duplicateValues" dxfId="45" priority="4380"/>
  </conditionalFormatting>
  <conditionalFormatting sqref="A58">
    <cfRule type="duplicateValues" dxfId="44" priority="214"/>
    <cfRule type="duplicateValues" dxfId="43" priority="215"/>
  </conditionalFormatting>
  <conditionalFormatting sqref="A59">
    <cfRule type="duplicateValues" dxfId="42" priority="684"/>
  </conditionalFormatting>
  <conditionalFormatting sqref="A60:A1048576 A4 A19 A21 A32:A35 A38 A23:A29 A15:A17">
    <cfRule type="duplicateValues" dxfId="41" priority="4354"/>
  </conditionalFormatting>
  <conditionalFormatting sqref="B45">
    <cfRule type="duplicateValues" dxfId="40" priority="276"/>
  </conditionalFormatting>
  <conditionalFormatting sqref="B58">
    <cfRule type="duplicateValues" dxfId="39" priority="24"/>
    <cfRule type="duplicateValues" dxfId="38" priority="23"/>
  </conditionalFormatting>
  <conditionalFormatting sqref="G13">
    <cfRule type="cellIs" dxfId="37" priority="498" operator="lessThan">
      <formula>1414643</formula>
    </cfRule>
    <cfRule type="cellIs" dxfId="36" priority="499" operator="equal">
      <formula>"???"</formula>
    </cfRule>
  </conditionalFormatting>
  <conditionalFormatting sqref="G14:G27 G30:G44 G46:G48 G50:G57 G5 G7:G12">
    <cfRule type="cellIs" dxfId="35" priority="67" operator="lessThan">
      <formula>16414643</formula>
    </cfRule>
  </conditionalFormatting>
  <conditionalFormatting sqref="G22 G28:G35 G41:G42 G47">
    <cfRule type="cellIs" dxfId="34" priority="18" operator="equal">
      <formula>"???"</formula>
    </cfRule>
  </conditionalFormatting>
  <conditionalFormatting sqref="G28:G30 I28">
    <cfRule type="cellIs" dxfId="33" priority="57" operator="lessThan">
      <formula>1414643</formula>
    </cfRule>
  </conditionalFormatting>
  <conditionalFormatting sqref="G37">
    <cfRule type="cellIs" dxfId="32" priority="5" operator="equal">
      <formula>"???"</formula>
    </cfRule>
  </conditionalFormatting>
  <conditionalFormatting sqref="G38">
    <cfRule type="cellIs" dxfId="31" priority="377" operator="equal">
      <formula>"???"</formula>
    </cfRule>
  </conditionalFormatting>
  <conditionalFormatting sqref="G45">
    <cfRule type="cellIs" dxfId="30" priority="483" operator="equal">
      <formula>"???"</formula>
    </cfRule>
    <cfRule type="cellIs" dxfId="29" priority="278" operator="lessThan">
      <formula>1414643</formula>
    </cfRule>
  </conditionalFormatting>
  <conditionalFormatting sqref="G49">
    <cfRule type="cellIs" dxfId="28" priority="310" operator="equal">
      <formula>"???"</formula>
    </cfRule>
    <cfRule type="cellIs" dxfId="27" priority="309" operator="lessThan">
      <formula>1414643</formula>
    </cfRule>
  </conditionalFormatting>
  <conditionalFormatting sqref="G51">
    <cfRule type="cellIs" dxfId="26" priority="2" operator="equal">
      <formula>"???"</formula>
    </cfRule>
  </conditionalFormatting>
  <conditionalFormatting sqref="H5:H57">
    <cfRule type="containsText" dxfId="25" priority="54" operator="containsText" text="04319 (Data Centers)">
      <formula>NOT(ISERROR(SEARCH("04319 (Data Centers)",H5)))</formula>
    </cfRule>
    <cfRule type="notContainsText" dxfId="24" priority="55" operator="notContains" text="04319 (Data Centers)">
      <formula>ISERROR(SEARCH("04319 (Data Centers)",H5))</formula>
    </cfRule>
  </conditionalFormatting>
  <conditionalFormatting sqref="H49:I49 I5 I7:I22 I24:I27 I29:I43 I46:I50 I52:I57">
    <cfRule type="cellIs" dxfId="23" priority="313" operator="equal">
      <formula>971</formula>
    </cfRule>
    <cfRule type="cellIs" dxfId="22" priority="312" operator="equal">
      <formula>972</formula>
    </cfRule>
  </conditionalFormatting>
  <conditionalFormatting sqref="I6">
    <cfRule type="cellIs" dxfId="21" priority="53" operator="lessThan">
      <formula>1414643</formula>
    </cfRule>
  </conditionalFormatting>
  <conditionalFormatting sqref="I23">
    <cfRule type="cellIs" dxfId="20" priority="9" operator="lessThan">
      <formula>1414643</formula>
    </cfRule>
  </conditionalFormatting>
  <conditionalFormatting sqref="I44:I45">
    <cfRule type="cellIs" dxfId="19" priority="245" operator="lessThan">
      <formula>1414643</formula>
    </cfRule>
  </conditionalFormatting>
  <conditionalFormatting sqref="I51">
    <cfRule type="cellIs" dxfId="18" priority="6" operator="lessThan">
      <formula>1414643</formula>
    </cfRule>
  </conditionalFormatting>
  <hyperlinks>
    <hyperlink ref="H1" r:id="rId1" xr:uid="{AB26EF2A-11D0-4285-991C-A5A9A215E3A4}"/>
    <hyperlink ref="M19" r:id="rId2" xr:uid="{2E7A1B74-2F08-4077-B887-C8F503F9881F}"/>
    <hyperlink ref="U25" r:id="rId3" xr:uid="{E26169E8-1D89-46F3-BA88-2A3CD3238B32}"/>
    <hyperlink ref="U30" r:id="rId4" display="https://www.datacenterdynamics.com/en/news/stack-acquires-60-acres-in-manassas-for-50-million-from-peterson-companies/" xr:uid="{04E820A2-0291-4A55-B285-AB05118CF811}"/>
    <hyperlink ref="U18" r:id="rId5" xr:uid="{E83D2536-EF05-411B-89DA-858988EC116A}"/>
    <hyperlink ref="U23" r:id="rId6" xr:uid="{FB417DEA-30C2-48BB-BFD2-B519B9C8AEFD}"/>
    <hyperlink ref="U56" r:id="rId7" xr:uid="{10302761-9994-428A-95B1-5D4CD1D196B1}"/>
    <hyperlink ref="U44" r:id="rId8" location="/plan/354103e8-94d2-4b21-951f-d2daa367973a?tab=attachments" xr:uid="{8481EB0D-53DD-4791-B185-CDD954788093}"/>
    <hyperlink ref="U14" r:id="rId9" xr:uid="{A94E3493-C3E1-40F5-92BE-5AA3CAE55BA8}"/>
    <hyperlink ref="U19" r:id="rId10" location="/plan/762ff00f-fb40-4fc1-94f4-52322a87d37a?tab=attachments" xr:uid="{C2F81E84-EC84-472A-8226-D7972D409970}"/>
    <hyperlink ref="U13" r:id="rId11" location="/plan/86345151-26d7-44dc-a5fb-3f6b143ddb8b?tab=attachments" xr:uid="{F8F32177-99E9-4F15-BC27-B61995374F30}"/>
    <hyperlink ref="M6" r:id="rId12" location="/search?m=1&amp;fm=1&amp;ps=10&amp;pn=1&amp;em=true&amp;st=mango%20farms" xr:uid="{3792FA04-EB3B-4DA7-9E42-FB73CBA2EA1D}"/>
    <hyperlink ref="U31" r:id="rId13" xr:uid="{AF17353A-014F-47D0-B4C9-E7EE0F1B5797}"/>
    <hyperlink ref="M31" r:id="rId14" location="/plan/5c7da087-98bf-4549-8e76-1e6eb1934083?tab=attachments" xr:uid="{645BA6A0-5CB9-49CC-A038-98882A5FBD1B}"/>
    <hyperlink ref="M27" r:id="rId15" location="/plan/112446d3-3458-4c10-9081-42d87805d421?tab=attachments" xr:uid="{68B5A7BD-3A43-4034-9535-D7E78057B7E5}"/>
    <hyperlink ref="M55" r:id="rId16" location="/plan/55087cda-4790-4f98-be5d-2a054fe2c464?tab=attachments" xr:uid="{9A5B22DB-CB8A-481D-9CEF-79A518F0B9A6}"/>
    <hyperlink ref="M28" r:id="rId17" location="/plan/19004ff1-7e88-4661-9d3f-ad33ecaa1da2" xr:uid="{2B00FFC2-BEC1-410B-AF30-D0EC4ECB4407}"/>
    <hyperlink ref="U28" r:id="rId18" display="https://dgtlinfra.com/stack-infrastructure-data-center-manassas-virginia/" xr:uid="{020AC8AE-8A66-468A-BA57-6E06DAEB5EF1}"/>
    <hyperlink ref="AB18" r:id="rId19" xr:uid="{104E81E3-7029-49FF-8525-EDFDAAEC28E2}"/>
    <hyperlink ref="M20" r:id="rId20" location="/plan/f322379d-0301-4028-9ba5-e23724a6cb51?tab=attachments" xr:uid="{0C313905-AD14-4B9C-B6EB-F9B65A5945E3}"/>
    <hyperlink ref="U5" r:id="rId21" xr:uid="{4E247D15-8A4C-4209-8CFF-C6FD194E63D7}"/>
    <hyperlink ref="M12" r:id="rId22" location="/plan/f202a52f-d21d-48eb-ab3e-8577eaaaff93?tab=attachments" xr:uid="{33D02A9C-5F20-4CF8-8E8F-E5E2CD72E861}"/>
    <hyperlink ref="U27" r:id="rId23" display="https://www.datacenterdynamics.com/en/news/prp-acquiring-35-acres-in-manassas-plans-three-data-centers/" xr:uid="{5328B3F1-77D5-4D18-B596-EB9EFB998809}"/>
    <hyperlink ref="U47" r:id="rId24" xr:uid="{869F04B9-912A-45EE-BB6C-141B872B1B30}"/>
    <hyperlink ref="U32" r:id="rId25" xr:uid="{4D371140-0C61-4643-AB59-8494FD1AEC6E}"/>
    <hyperlink ref="U10" r:id="rId26" xr:uid="{CB86A50D-8FAD-41EE-9B5A-A4586889368C}"/>
    <hyperlink ref="M22" r:id="rId27" location="/plan/3698201f-36be-463f-bc8c-a11881726c77?tab=attachments" xr:uid="{0FDF57F9-C224-438E-8E3A-B8EE667D63E5}"/>
    <hyperlink ref="M9" r:id="rId28" location="/plan/dba835c0-d92e-4f81-aca7-df3546eddf60?tab=attachments" xr:uid="{0EDBB575-8C50-412D-9D19-6EC5AE13AD7B}"/>
    <hyperlink ref="U9" r:id="rId29" xr:uid="{2940F400-1B85-4DAF-8241-E9D18F635DFB}"/>
    <hyperlink ref="M26" r:id="rId30" location="/plan/69fbab99-13ba-4d30-baf9-2625b7d231f5?tab=attachments" xr:uid="{5A4D9C59-7E55-4447-B03C-E688EA1E4F5C}"/>
    <hyperlink ref="M16" r:id="rId31" location="/plan/3dd0c08d-d7fa-483c-8e0f-1913eb303cd0?tab=attachments" xr:uid="{4CA0531B-06D8-4F40-915F-E4A352199D18}"/>
    <hyperlink ref="U8" r:id="rId32" xr:uid="{B15E2722-9DA2-407A-94F9-D869905A14E2}"/>
    <hyperlink ref="U39" r:id="rId33" xr:uid="{A606BA13-385A-4B73-A85A-6508F7666ED9}"/>
    <hyperlink ref="M48" r:id="rId34" location="/plan/3f012be5-4a81-4341-8710-e239efdb3b1e?tab=attachments" xr:uid="{2857421D-165E-4E6C-B4E3-B87D8E8CF41C}"/>
    <hyperlink ref="U12" r:id="rId35" xr:uid="{B689689A-8A93-40D9-B6D6-7855C90C3911}"/>
    <hyperlink ref="U11" r:id="rId36" xr:uid="{095C3622-D7EB-4617-864A-04FBE9A4FB6B}"/>
    <hyperlink ref="M35" r:id="rId37" location="/plan/ec71ba9b-8783-4bd2-ab90-57a68d5f7d0c?tab=attachments" xr:uid="{E3989CC8-D495-4634-82C8-B4BEC5B4F619}"/>
    <hyperlink ref="M42" r:id="rId38" location="/plan/97346ed0-ea06-4894-98d2-775632e8d11f?tab=attachments" xr:uid="{220E7BB5-D3B3-451F-9CF6-0C89FFCC6221}"/>
    <hyperlink ref="U15" r:id="rId39" xr:uid="{015A2BDB-F363-4E45-AB3A-B3C1229F935E}"/>
    <hyperlink ref="M24" r:id="rId40" location="/plan/71a5c10e-0a22-4286-a5c9-b05bff0d3e5f?tab=attachments" xr:uid="{08A6F3A0-A1F5-4F3B-8328-38E740E95D38}"/>
    <hyperlink ref="U20" r:id="rId41" xr:uid="{9B5E64B0-5532-46D5-9D01-E2216F210205}"/>
    <hyperlink ref="M13" r:id="rId42" location="/plan/86345151-26d7-44dc-a5fb-3f6b143ddb8b?tab=attachments" xr:uid="{24681FB2-0718-4008-9605-0923B5129587}"/>
    <hyperlink ref="M14" r:id="rId43" location="/plan/01fffe17-1fdc-46e3-bd5c-f5795320e7e6?tab=attachments" xr:uid="{F1F9E89C-B370-4B76-8BA3-C1300F2C5743}"/>
    <hyperlink ref="U45" r:id="rId44" xr:uid="{63B51A37-841B-4CBE-98D8-43A0F6B574C8}"/>
    <hyperlink ref="M5" r:id="rId45" location="/plan/323d298e-a0ad-4dc7-accd-f6b27b404c50?tab=attachments" xr:uid="{35CACF73-7803-4822-8259-66618551DB40}"/>
    <hyperlink ref="M7" r:id="rId46" location="/plan/a7899404-daf1-432f-af0a-f1a1ed5ce169?tab=attachments" xr:uid="{7A2C45FC-3523-4343-82E4-6CEB113E29B3}"/>
    <hyperlink ref="M8" r:id="rId47" location="/plan/da62668f-5af2-4b9e-9381-b1c58f851e01?tab=attachments" xr:uid="{537FF1AF-C69B-471E-A4AE-24BF5DF4EC19}"/>
    <hyperlink ref="M10" r:id="rId48" location="/search?m=1&amp;fm=1&amp;ps=10&amp;pn=1&amp;em=true&amp;st=13700%20UNIVERSITY%20BLVD" xr:uid="{098A59E4-1588-49D9-BF68-1DAB2F469B48}"/>
    <hyperlink ref="M11" r:id="rId49" location="/search?m=1&amp;fm=1&amp;ps=10&amp;pn=1&amp;em=true&amp;st=14300%20JOHN%20MARSHALL%20HWY" xr:uid="{6CEBBB91-567C-487C-B187-6439BC1C3D58}"/>
    <hyperlink ref="M15" r:id="rId50" location="/plan/222f06a0-c603-4233-9289-74ff5439b34d?tab=attachments" xr:uid="{7C113A25-C670-4DB7-A301-1F1FFE3EBFCC}"/>
    <hyperlink ref="M17" r:id="rId51" location="/search?m=1&amp;fm=1&amp;ps=10&amp;pn=1&amp;em=true&amp;st=10000%20BRICKYARD%20WAY" xr:uid="{5B0F8C39-94BB-4FDE-AD43-5E1002E0AF1F}"/>
    <hyperlink ref="M18" r:id="rId52" location="/plan/1171050e-f186-4a52-a2d8-95d3f8336d08?tab=attachments" xr:uid="{D634294A-F7D8-498F-A59E-59749C79B8C6}"/>
    <hyperlink ref="M23" r:id="rId53" location="/search?m=1&amp;fm=1&amp;ps=10&amp;pn=1&amp;em=true&amp;st=14403%20JOHN%20MARSHALL%20HWY" xr:uid="{ECACDB43-D1B7-45DC-8680-46E7764C2AA2}"/>
    <hyperlink ref="M25" r:id="rId54" location="/search?m=1&amp;fm=1&amp;ps=10&amp;pn=1&amp;em=true&amp;st=11314%20BALLS%20FORD%20RD" xr:uid="{291E4BEB-4D98-462E-B6EE-FA4E1E3B96B8}"/>
    <hyperlink ref="M29" r:id="rId55" location="/search?m=1&amp;fm=1&amp;ps=10&amp;pn=1&amp;em=true&amp;st=10940%20AIRMAN%20AVE" xr:uid="{4949DAC1-E44F-4AE5-B8C4-3534C31743E3}"/>
    <hyperlink ref="M30" r:id="rId56" location="/search?m=1&amp;fm=1&amp;ps=10&amp;pn=1&amp;em=true&amp;st=9522%20HORNBAKER%20RD" xr:uid="{C4220A74-66C0-42C0-B37B-4A6EF56D7D5E}"/>
    <hyperlink ref="M33" r:id="rId57" location="/search?m=1&amp;fm=1&amp;ps=10&amp;pn=1&amp;em=true&amp;st=10740%20AIRMAN%20AVE" xr:uid="{32760B40-DFFC-420B-B9F5-F53CEBF0F414}"/>
    <hyperlink ref="M36" r:id="rId58" location="/search?m=1&amp;fm=1&amp;ps=10&amp;pn=1&amp;em=true&amp;st=8328%20BETHLEHEM%20RD" xr:uid="{793C5810-FCE7-44BF-9BF6-886118D53F6B}"/>
    <hyperlink ref="M38" r:id="rId59" location="/plan/96c7aacf-964e-419b-ae82-f9f97a86808d?tab=attachments" xr:uid="{82ADCA47-C444-4558-96BB-602AF63AAC70}"/>
    <hyperlink ref="M39" r:id="rId60" location="/search?m=1&amp;fm=1&amp;ps=10&amp;pn=1&amp;em=true&amp;st=8300%20BUCKEYE%20TIMBER%20DR" xr:uid="{7AF1AEC4-FA66-4F15-BF45-37A3A705991B}"/>
    <hyperlink ref="M40" r:id="rId61" location="/search?m=1&amp;fm=1&amp;ps=10&amp;pn=1&amp;em=true&amp;st=7729%20WELLINGTON%20RD" xr:uid="{166DBE6E-3176-4C6F-9565-F5D55A573E2A}"/>
    <hyperlink ref="U43" r:id="rId62" xr:uid="{E5294FEF-1B85-4332-B1F3-08C0A4609448}"/>
    <hyperlink ref="M43" r:id="rId63" location="/plan/005eaa9c-a822-4dad-b14e-35d804a4f532?tab=attachments" xr:uid="{96035B08-7C8E-4AE2-B9C5-F8B8950990B0}"/>
    <hyperlink ref="M44" r:id="rId64" location="/search?m=1&amp;fm=1&amp;ps=10&amp;pn=1&amp;em=true&amp;st=11560%20HAYDEN%20RD" xr:uid="{6FB7C944-637E-46CD-B0CD-0350FC7B0111}"/>
    <hyperlink ref="M45" r:id="rId65" location="/search?m=1&amp;fm=1&amp;ps=10&amp;pn=1&amp;em=true&amp;st=10849%20AIRMAN%20AVE" xr:uid="{8FC19B4F-879B-42F5-AA2B-D2A342964999}"/>
    <hyperlink ref="M47" r:id="rId66" location="/search?m=1&amp;fm=1&amp;ps=10&amp;pn=1&amp;em=true&amp;st=9570%20HORNBAKER%20RD" xr:uid="{A57D1525-0314-4007-953F-BE2EDB79B2D0}"/>
    <hyperlink ref="M49" r:id="rId67" location="/search?m=1&amp;fm=1&amp;ps=10&amp;pn=1&amp;em=true&amp;st=10910%20AIRMAN%20AVE" xr:uid="{5EFA20F7-8B68-439D-927B-0E12F789F918}"/>
    <hyperlink ref="M50" r:id="rId68" location="/search?m=1&amp;fm=1&amp;ps=10&amp;pn=1&amp;em=true&amp;st=9540%20GODWIN%20DR" xr:uid="{C6F2CF92-B7FC-4D80-B391-57BB81E777E3}"/>
    <hyperlink ref="M52" r:id="rId69" location="/search?m=1&amp;fm=1&amp;ps=10&amp;pn=1&amp;em=true&amp;st=9420%20GODWIN%20DR" xr:uid="{BA1949FD-440D-407D-813B-D0A26572F084}"/>
    <hyperlink ref="M54" r:id="rId70" location="/search?m=1&amp;fm=1&amp;ps=10&amp;pn=1&amp;em=true&amp;st=6651%20WELLINGTON%20RD" xr:uid="{00D9A122-B8D6-4991-B80A-B7173B966B0E}"/>
    <hyperlink ref="M56" r:id="rId71" location="/search?m=1&amp;fm=1&amp;ps=10&amp;pn=1&amp;em=true&amp;st=10850%20AIRMAN%20AVE" xr:uid="{AD83B7F4-9FE9-4D8B-8372-DE04E2BBE74A}"/>
    <hyperlink ref="M57" r:id="rId72" location="/search?m=1&amp;fm=1&amp;ps=10&amp;pn=1&amp;em=true&amp;st=7745%20PINEY%20BRANCH%20LN" xr:uid="{B32CA2DD-6A3D-4932-894C-385FF4AF5A38}"/>
    <hyperlink ref="M46" r:id="rId73" xr:uid="{92A3BEAA-204D-481A-BDA5-B05AA7CD05C6}"/>
    <hyperlink ref="M53" r:id="rId74" location="/search?m=1&amp;fm=1&amp;ps=10&amp;pn=1&amp;em=true&amp;st=7500%20BETHLEHEM%20RD" xr:uid="{AA49CAC9-7B14-4344-A369-5B47ADEE273A}"/>
    <hyperlink ref="M41" r:id="rId75" location="/search?m=1&amp;fm=1&amp;ps=10&amp;pn=1&amp;em=true&amp;st=9351%20FREEDOM%20CENTER%20BLVD" xr:uid="{933F437D-A163-4E9E-9929-88E63B1C75A5}"/>
    <hyperlink ref="M32" r:id="rId76" location="/search?m=1&amp;fm=1&amp;ps=10&amp;pn=1&amp;em=true&amp;st=7101%20CENTURY%20PARK%20DR" xr:uid="{0B715787-7A3B-41EC-A772-18A0042307E8}"/>
    <hyperlink ref="M37" r:id="rId77" location="/search?m=1&amp;fm=1&amp;ps=10&amp;pn=1&amp;em=true&amp;st=9640%20HORNBAKER%20RD" xr:uid="{B76B6072-9EB0-4100-ACBA-56B0A413BB98}"/>
    <hyperlink ref="U37" r:id="rId78" xr:uid="{43423EEC-9828-45F1-82B5-4DAE0229C9D9}"/>
    <hyperlink ref="M21" r:id="rId79" location="/plan/f37a396c-b500-425c-a10d-200966d6a090?tab=attachments" xr:uid="{A1C709D1-6198-440C-AEB0-949D5917700B}"/>
  </hyperlinks>
  <pageMargins left="0.25" right="0.25" top="0.25" bottom="0.25" header="0.3" footer="0.3"/>
  <pageSetup scale="89" fitToHeight="0" orientation="landscape" r:id="rId8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ECD8-2819-4601-9327-3BE4A21C29C8}">
  <sheetPr>
    <pageSetUpPr fitToPage="1"/>
  </sheetPr>
  <dimension ref="A1:AK20"/>
  <sheetViews>
    <sheetView workbookViewId="0">
      <pane ySplit="4" topLeftCell="A5" activePane="bottomLeft" state="frozen"/>
      <selection pane="bottomLeft" activeCell="A11" sqref="A11"/>
    </sheetView>
  </sheetViews>
  <sheetFormatPr defaultRowHeight="15" x14ac:dyDescent="0.25"/>
  <cols>
    <col min="1" max="1" width="12.5703125" style="14" customWidth="1"/>
    <col min="2" max="2" width="7.140625" style="14" customWidth="1"/>
    <col min="3" max="3" width="22.5703125" style="14" bestFit="1" customWidth="1"/>
    <col min="4" max="4" width="13.85546875" style="14" customWidth="1"/>
    <col min="5" max="5" width="7.28515625" style="13" customWidth="1"/>
    <col min="6" max="6" width="7.140625" style="13" bestFit="1" customWidth="1"/>
    <col min="7" max="7" width="9.140625" style="13" bestFit="1" customWidth="1"/>
    <col min="8" max="8" width="12.42578125" style="15" customWidth="1"/>
    <col min="9" max="9" width="5.85546875" style="4" bestFit="1" customWidth="1"/>
    <col min="10" max="10" width="31.85546875" customWidth="1"/>
    <col min="11" max="11" width="5.85546875" customWidth="1"/>
    <col min="12" max="12" width="32.5703125" customWidth="1"/>
    <col min="13" max="13" width="12.42578125" bestFit="1" customWidth="1"/>
    <col min="17" max="17" width="1.7109375" customWidth="1"/>
    <col min="18" max="18" width="27.42578125" customWidth="1"/>
  </cols>
  <sheetData>
    <row r="1" spans="1:37" ht="19.5" thickBot="1" x14ac:dyDescent="0.3">
      <c r="A1" s="282" t="s">
        <v>120</v>
      </c>
      <c r="B1" s="283"/>
      <c r="C1" s="283"/>
      <c r="D1" s="284"/>
      <c r="E1" s="276">
        <f>SUM(F5:F10)</f>
        <v>333.92529999999999</v>
      </c>
      <c r="F1" s="277"/>
      <c r="G1" s="278"/>
      <c r="H1" s="64" t="s">
        <v>83</v>
      </c>
      <c r="I1" s="22"/>
      <c r="J1" s="63"/>
      <c r="K1" s="63"/>
    </row>
    <row r="2" spans="1:37" ht="19.5" thickBot="1" x14ac:dyDescent="0.3">
      <c r="A2" s="282" t="s">
        <v>145</v>
      </c>
      <c r="B2" s="283"/>
      <c r="C2" s="283"/>
      <c r="D2" s="284"/>
      <c r="E2" s="279">
        <f>SUM(G5:G10)</f>
        <v>7729612</v>
      </c>
      <c r="F2" s="280"/>
      <c r="G2" s="281"/>
      <c r="H2" s="64"/>
      <c r="I2" s="22"/>
      <c r="J2" s="63"/>
      <c r="K2" s="63"/>
    </row>
    <row r="3" spans="1:37" ht="24" thickBot="1" x14ac:dyDescent="0.3">
      <c r="A3" s="273" t="s">
        <v>112</v>
      </c>
      <c r="B3" s="274"/>
      <c r="C3" s="274"/>
      <c r="D3" s="274"/>
      <c r="E3" s="274"/>
      <c r="F3" s="274"/>
      <c r="G3" s="274"/>
      <c r="H3" s="274"/>
      <c r="I3" s="274"/>
      <c r="J3" s="274"/>
      <c r="K3" s="275"/>
    </row>
    <row r="4" spans="1:37" s="1" customFormat="1" ht="30.75" thickBot="1" x14ac:dyDescent="0.3">
      <c r="A4" s="5" t="s">
        <v>0</v>
      </c>
      <c r="B4" s="5" t="s">
        <v>49</v>
      </c>
      <c r="C4" s="5" t="s">
        <v>9</v>
      </c>
      <c r="D4" s="5" t="s">
        <v>1</v>
      </c>
      <c r="E4" s="5" t="s">
        <v>2</v>
      </c>
      <c r="F4" s="5" t="s">
        <v>81</v>
      </c>
      <c r="G4" s="5" t="s">
        <v>50</v>
      </c>
      <c r="H4" s="6" t="s">
        <v>30</v>
      </c>
      <c r="I4" s="7" t="s">
        <v>17</v>
      </c>
      <c r="J4" s="5" t="s">
        <v>12</v>
      </c>
      <c r="K4" s="243" t="s">
        <v>137</v>
      </c>
      <c r="L4" s="268" t="s">
        <v>2386</v>
      </c>
      <c r="M4" s="269"/>
      <c r="N4" s="269"/>
      <c r="O4" s="269"/>
      <c r="P4" s="269"/>
      <c r="Q4" s="245"/>
      <c r="R4" s="77" t="s">
        <v>169</v>
      </c>
    </row>
    <row r="5" spans="1:37" ht="30" x14ac:dyDescent="0.25">
      <c r="A5" s="21" t="s">
        <v>230</v>
      </c>
      <c r="B5" s="16">
        <v>14501</v>
      </c>
      <c r="C5" s="26" t="s">
        <v>185</v>
      </c>
      <c r="D5" s="26" t="s">
        <v>8</v>
      </c>
      <c r="E5" s="30">
        <v>20155</v>
      </c>
      <c r="F5" s="24">
        <v>82</v>
      </c>
      <c r="G5" s="31">
        <v>3601222</v>
      </c>
      <c r="H5" s="32" t="s">
        <v>88</v>
      </c>
      <c r="I5" s="3">
        <v>971</v>
      </c>
      <c r="J5" s="33" t="s">
        <v>184</v>
      </c>
      <c r="K5" s="82">
        <v>325</v>
      </c>
      <c r="L5" s="98" t="s">
        <v>183</v>
      </c>
      <c r="M5" s="72"/>
      <c r="N5" s="96"/>
      <c r="O5" s="72"/>
      <c r="P5" s="72"/>
      <c r="Q5" s="246"/>
      <c r="R5" s="71" t="s">
        <v>235</v>
      </c>
      <c r="S5" s="72"/>
      <c r="T5" s="72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</row>
    <row r="6" spans="1:37" ht="45" x14ac:dyDescent="0.25">
      <c r="A6" s="21" t="s">
        <v>229</v>
      </c>
      <c r="B6" s="27">
        <v>8158</v>
      </c>
      <c r="C6" s="26" t="s">
        <v>111</v>
      </c>
      <c r="D6" s="26" t="s">
        <v>3</v>
      </c>
      <c r="E6" s="30">
        <v>20109</v>
      </c>
      <c r="F6" s="28">
        <v>77.92</v>
      </c>
      <c r="G6" s="31">
        <v>1062048</v>
      </c>
      <c r="H6" s="34" t="s">
        <v>110</v>
      </c>
      <c r="I6" s="3">
        <v>972</v>
      </c>
      <c r="J6" s="21" t="s">
        <v>305</v>
      </c>
      <c r="K6" s="82">
        <v>312</v>
      </c>
      <c r="L6" s="98" t="s">
        <v>156</v>
      </c>
      <c r="M6" s="72"/>
      <c r="N6" s="72"/>
      <c r="O6" s="72"/>
      <c r="P6" s="72"/>
      <c r="Q6" s="246"/>
      <c r="R6" s="71" t="s">
        <v>168</v>
      </c>
      <c r="S6" s="72"/>
      <c r="T6" s="72"/>
    </row>
    <row r="7" spans="1:37" ht="30" x14ac:dyDescent="0.25">
      <c r="A7" s="21" t="s">
        <v>228</v>
      </c>
      <c r="B7" s="27">
        <v>11480</v>
      </c>
      <c r="C7" s="26" t="s">
        <v>123</v>
      </c>
      <c r="D7" s="26" t="s">
        <v>5</v>
      </c>
      <c r="E7" s="30">
        <v>20136</v>
      </c>
      <c r="F7" s="28">
        <v>59.6</v>
      </c>
      <c r="G7" s="31">
        <v>540000</v>
      </c>
      <c r="H7" s="136" t="s">
        <v>85</v>
      </c>
      <c r="I7" s="3">
        <v>971</v>
      </c>
      <c r="J7" s="33" t="s">
        <v>180</v>
      </c>
      <c r="K7" s="82">
        <v>305</v>
      </c>
      <c r="L7" s="98" t="s">
        <v>157</v>
      </c>
      <c r="M7" s="72"/>
      <c r="N7" s="72"/>
      <c r="O7" s="72"/>
      <c r="P7" s="72"/>
      <c r="Q7" s="246"/>
      <c r="R7" s="98" t="s">
        <v>340</v>
      </c>
      <c r="S7" s="72"/>
      <c r="T7" s="72"/>
    </row>
    <row r="8" spans="1:37" ht="60" x14ac:dyDescent="0.25">
      <c r="A8" s="11" t="s">
        <v>106</v>
      </c>
      <c r="B8" s="11">
        <v>14854</v>
      </c>
      <c r="C8" s="11" t="s">
        <v>96</v>
      </c>
      <c r="D8" s="11" t="s">
        <v>3</v>
      </c>
      <c r="E8" s="30">
        <v>20112</v>
      </c>
      <c r="F8" s="28">
        <v>51.67</v>
      </c>
      <c r="G8" s="31">
        <v>1160000</v>
      </c>
      <c r="H8" s="34" t="s">
        <v>97</v>
      </c>
      <c r="I8" s="3">
        <v>971</v>
      </c>
      <c r="J8" s="33" t="s">
        <v>178</v>
      </c>
      <c r="K8" s="82">
        <v>311</v>
      </c>
      <c r="L8" s="71" t="s">
        <v>2396</v>
      </c>
      <c r="M8" s="72"/>
      <c r="N8" s="72"/>
      <c r="O8" s="72"/>
      <c r="P8" s="72"/>
      <c r="Q8" s="246"/>
      <c r="R8" s="71" t="s">
        <v>2397</v>
      </c>
      <c r="S8" s="72"/>
      <c r="T8" s="72"/>
      <c r="U8" s="72"/>
      <c r="V8" s="72"/>
    </row>
    <row r="9" spans="1:37" ht="45" x14ac:dyDescent="0.25">
      <c r="A9" s="11" t="s">
        <v>2409</v>
      </c>
      <c r="B9" s="11">
        <v>9001</v>
      </c>
      <c r="C9" s="11" t="s">
        <v>53</v>
      </c>
      <c r="D9" s="11" t="s">
        <v>3</v>
      </c>
      <c r="E9" s="30">
        <v>20109</v>
      </c>
      <c r="F9" s="28">
        <v>40.015300000000003</v>
      </c>
      <c r="G9" s="75">
        <v>871500</v>
      </c>
      <c r="H9" s="32" t="s">
        <v>85</v>
      </c>
      <c r="I9" s="29">
        <v>971</v>
      </c>
      <c r="J9" s="145" t="s">
        <v>2411</v>
      </c>
      <c r="K9" s="175" t="s">
        <v>342</v>
      </c>
      <c r="L9" s="71" t="s">
        <v>2410</v>
      </c>
      <c r="M9" s="72"/>
      <c r="N9" s="72"/>
      <c r="O9" s="72"/>
      <c r="P9" s="72"/>
      <c r="Q9" s="246"/>
      <c r="R9" s="71"/>
      <c r="S9" s="72"/>
      <c r="T9" s="72"/>
      <c r="U9" s="72"/>
      <c r="V9" s="72"/>
    </row>
    <row r="10" spans="1:37" ht="45.75" thickBot="1" x14ac:dyDescent="0.3">
      <c r="A10" s="21" t="s">
        <v>232</v>
      </c>
      <c r="B10" s="23">
        <v>7150</v>
      </c>
      <c r="C10" s="16" t="s">
        <v>282</v>
      </c>
      <c r="D10" s="26" t="s">
        <v>8</v>
      </c>
      <c r="E10" s="30">
        <v>20156</v>
      </c>
      <c r="F10" s="24">
        <v>22.72</v>
      </c>
      <c r="G10" s="31">
        <v>494842</v>
      </c>
      <c r="H10" s="34" t="s">
        <v>82</v>
      </c>
      <c r="I10" s="29">
        <v>971</v>
      </c>
      <c r="J10" s="33" t="s">
        <v>231</v>
      </c>
      <c r="K10" s="90">
        <v>114</v>
      </c>
      <c r="L10" s="71" t="s">
        <v>233</v>
      </c>
      <c r="M10" s="72"/>
      <c r="N10" s="72"/>
      <c r="O10" s="72"/>
      <c r="P10" s="72"/>
      <c r="Q10" s="246"/>
      <c r="R10" s="71" t="s">
        <v>119</v>
      </c>
      <c r="S10" s="72"/>
      <c r="T10" s="72"/>
    </row>
    <row r="11" spans="1:37" ht="15.75" thickBot="1" x14ac:dyDescent="0.3">
      <c r="A11" s="105">
        <f>COUNTA(A5:A10)</f>
        <v>6</v>
      </c>
      <c r="B11" s="62"/>
      <c r="C11" s="61"/>
      <c r="D11" s="271" t="s">
        <v>105</v>
      </c>
      <c r="E11" s="285"/>
      <c r="F11" s="54">
        <f>AVERAGE(F5:F10)</f>
        <v>55.654216666666663</v>
      </c>
      <c r="G11" s="60"/>
      <c r="H11" s="59"/>
      <c r="I11" s="58"/>
      <c r="J11" s="57"/>
      <c r="K11" s="41"/>
      <c r="Q11" s="122"/>
      <c r="R11" s="71" t="s">
        <v>135</v>
      </c>
    </row>
    <row r="12" spans="1:37" x14ac:dyDescent="0.25">
      <c r="A12" s="56"/>
      <c r="B12" s="56"/>
      <c r="C12" s="56"/>
      <c r="D12" s="55"/>
      <c r="E12" s="56"/>
    </row>
    <row r="13" spans="1:37" x14ac:dyDescent="0.25">
      <c r="A13" s="56"/>
      <c r="B13" s="56"/>
      <c r="C13" s="56"/>
      <c r="D13" s="55"/>
      <c r="E13" s="56"/>
    </row>
    <row r="18" spans="12:12" x14ac:dyDescent="0.25">
      <c r="L18" s="98"/>
    </row>
    <row r="19" spans="12:12" x14ac:dyDescent="0.25">
      <c r="L19" s="71"/>
    </row>
    <row r="20" spans="12:12" x14ac:dyDescent="0.25">
      <c r="L20" s="149"/>
    </row>
  </sheetData>
  <sortState xmlns:xlrd2="http://schemas.microsoft.com/office/spreadsheetml/2017/richdata2" ref="A5:V8">
    <sortCondition descending="1" ref="F5:F8"/>
  </sortState>
  <mergeCells count="7">
    <mergeCell ref="L4:P4"/>
    <mergeCell ref="D11:E11"/>
    <mergeCell ref="A3:K3"/>
    <mergeCell ref="E1:G1"/>
    <mergeCell ref="E2:G2"/>
    <mergeCell ref="A1:D1"/>
    <mergeCell ref="A2:D2"/>
  </mergeCells>
  <conditionalFormatting sqref="A5:A6">
    <cfRule type="duplicateValues" dxfId="17" priority="20"/>
    <cfRule type="duplicateValues" dxfId="16" priority="21"/>
  </conditionalFormatting>
  <conditionalFormatting sqref="A7">
    <cfRule type="duplicateValues" dxfId="15" priority="63"/>
    <cfRule type="duplicateValues" dxfId="14" priority="64"/>
  </conditionalFormatting>
  <conditionalFormatting sqref="A8">
    <cfRule type="duplicateValues" dxfId="13" priority="4153"/>
  </conditionalFormatting>
  <conditionalFormatting sqref="A9">
    <cfRule type="duplicateValues" dxfId="12" priority="6"/>
    <cfRule type="duplicateValues" dxfId="11" priority="7"/>
    <cfRule type="duplicateValues" dxfId="10" priority="8"/>
  </conditionalFormatting>
  <conditionalFormatting sqref="A10">
    <cfRule type="duplicateValues" dxfId="9" priority="9"/>
    <cfRule type="duplicateValues" dxfId="8" priority="10"/>
  </conditionalFormatting>
  <conditionalFormatting sqref="A11">
    <cfRule type="duplicateValues" dxfId="7" priority="117"/>
    <cfRule type="duplicateValues" dxfId="6" priority="118"/>
  </conditionalFormatting>
  <conditionalFormatting sqref="A12:A1048576 A4 A8">
    <cfRule type="duplicateValues" dxfId="5" priority="4132"/>
  </conditionalFormatting>
  <conditionalFormatting sqref="G5:G10">
    <cfRule type="cellIs" dxfId="4" priority="3" operator="lessThan">
      <formula>16414643</formula>
    </cfRule>
  </conditionalFormatting>
  <conditionalFormatting sqref="H5:H10">
    <cfRule type="containsText" dxfId="3" priority="1" operator="containsText" text="04319 (Data Centers)">
      <formula>NOT(ISERROR(SEARCH("04319 (Data Centers)",H5)))</formula>
    </cfRule>
    <cfRule type="notContainsText" dxfId="2" priority="2" operator="notContains" text="04319 (Data Centers)">
      <formula>ISERROR(SEARCH("04319 (Data Centers)",H5))</formula>
    </cfRule>
  </conditionalFormatting>
  <conditionalFormatting sqref="I5:I10">
    <cfRule type="cellIs" dxfId="1" priority="4" operator="equal">
      <formula>972</formula>
    </cfRule>
    <cfRule type="cellIs" dxfId="0" priority="5" operator="equal">
      <formula>971</formula>
    </cfRule>
  </conditionalFormatting>
  <hyperlinks>
    <hyperlink ref="H1" r:id="rId1" xr:uid="{7A15946F-2E82-468E-B152-FBC9FDF7A7C4}"/>
    <hyperlink ref="R5" r:id="rId2" xr:uid="{171CB011-EDDA-4F3A-94CF-38771D7B5039}"/>
    <hyperlink ref="R6" r:id="rId3" xr:uid="{C515E410-38DF-4A85-9AE0-D65CF74B47EF}"/>
    <hyperlink ref="L7" r:id="rId4" location="/plan/0e5cba91-ae73-4eba-b295-9fde1523965b?tab=attachments" xr:uid="{73939C81-4700-4801-BD6C-CF66A76F5982}"/>
    <hyperlink ref="L6" r:id="rId5" location="/plan/094f0f27-45e6-4f3e-9c82-35f3c4bbec00?tab=attachments" xr:uid="{43A9AF9D-A13A-4F0C-AF85-65FD0A2FFD45}"/>
    <hyperlink ref="L5" r:id="rId6" location="/plan/54197449-7161-4168-861a-d85676a180a3?tab=attachments" xr:uid="{E9B82B5C-4B68-400B-B0AD-F73287D3C0A0}"/>
    <hyperlink ref="L10" r:id="rId7" location="/plan/b1f32b80-ca28-4699-a1af-027c2bd85f94?tab=attachments" xr:uid="{BFA58176-F0A3-40F2-BB78-C5BF9574F5CE}"/>
    <hyperlink ref="R11" r:id="rId8" xr:uid="{4698CB53-3BC5-4E45-80F4-3D4F48206181}"/>
    <hyperlink ref="L8" r:id="rId9" location="/plan/61c4d6bd-7ac7-41d5-8d7b-f554a223316b" xr:uid="{CEAE500B-7084-4F8F-8E4D-56278F478228}"/>
    <hyperlink ref="R10" r:id="rId10" xr:uid="{CD404D76-6B90-4644-AB0B-FD2ADD437D2B}"/>
    <hyperlink ref="R7" r:id="rId11" xr:uid="{1C7C06CA-61B0-42A4-A769-46ADFE79AFF3}"/>
    <hyperlink ref="R8" r:id="rId12" xr:uid="{7A008778-0DE1-46F6-AA15-97D3C394AF06}"/>
    <hyperlink ref="L9" r:id="rId13" location="/plan/a0b0e2d0-2ccb-47b1-ab3f-3275db071d01?tab=attachments" xr:uid="{C1DEA8D6-A6A1-4222-8116-E61C9C36B48B}"/>
  </hyperlinks>
  <pageMargins left="0.25" right="0.25" top="0.25" bottom="0.25" header="0.3" footer="0.3"/>
  <pageSetup scale="98" fitToHeight="0" orientation="landscape"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9BFF-CEE0-43EB-A960-9329A1314137}">
  <dimension ref="A1:AT439"/>
  <sheetViews>
    <sheetView workbookViewId="0">
      <pane xSplit="2" ySplit="1" topLeftCell="G47" activePane="bottomRight" state="frozen"/>
      <selection pane="topRight" activeCell="C1" sqref="C1"/>
      <selection pane="bottomLeft" activeCell="A2" sqref="A2"/>
      <selection pane="bottomRight" activeCell="A61" sqref="A61:XFD61"/>
    </sheetView>
  </sheetViews>
  <sheetFormatPr defaultColWidth="27.140625" defaultRowHeight="15" x14ac:dyDescent="0.25"/>
  <cols>
    <col min="1" max="1" width="16.140625" bestFit="1" customWidth="1"/>
    <col min="2" max="2" width="13.42578125" customWidth="1"/>
    <col min="3" max="3" width="14.85546875" customWidth="1"/>
    <col min="4" max="4" width="36.5703125" style="1" customWidth="1"/>
    <col min="5" max="5" width="30.7109375" customWidth="1"/>
    <col min="6" max="6" width="39.5703125" customWidth="1"/>
    <col min="7" max="7" width="8.5703125" customWidth="1"/>
    <col min="8" max="8" width="10.85546875" style="188" bestFit="1" customWidth="1"/>
    <col min="9" max="9" width="18" style="188" customWidth="1"/>
    <col min="10" max="10" width="28.5703125" style="188" customWidth="1"/>
    <col min="11" max="11" width="12.5703125" style="188" customWidth="1"/>
    <col min="12" max="12" width="11.5703125" style="188" customWidth="1"/>
    <col min="13" max="13" width="9" style="188" customWidth="1"/>
    <col min="14" max="14" width="13.140625" customWidth="1"/>
    <col min="15" max="15" width="15.28515625" style="235" bestFit="1" customWidth="1"/>
    <col min="16" max="16" width="27.140625" style="236"/>
    <col min="17" max="17" width="18.42578125" customWidth="1"/>
    <col min="18" max="18" width="15.140625" style="237" customWidth="1"/>
    <col min="30" max="30" width="27.140625" style="238"/>
    <col min="32" max="32" width="44.42578125" customWidth="1"/>
  </cols>
  <sheetData>
    <row r="1" spans="1:46" s="13" customFormat="1" ht="59.45" customHeight="1" x14ac:dyDescent="0.25">
      <c r="A1" s="9" t="s">
        <v>0</v>
      </c>
      <c r="B1" s="9" t="s">
        <v>103</v>
      </c>
      <c r="C1" s="176" t="s">
        <v>378</v>
      </c>
      <c r="D1" s="176" t="s">
        <v>379</v>
      </c>
      <c r="E1" s="9" t="s">
        <v>380</v>
      </c>
      <c r="F1" s="9" t="s">
        <v>381</v>
      </c>
      <c r="G1" s="176" t="s">
        <v>382</v>
      </c>
      <c r="H1" s="176" t="s">
        <v>383</v>
      </c>
      <c r="I1" s="176" t="s">
        <v>384</v>
      </c>
      <c r="J1" s="176" t="s">
        <v>385</v>
      </c>
      <c r="K1" s="176" t="s">
        <v>386</v>
      </c>
      <c r="L1" s="9" t="s">
        <v>387</v>
      </c>
      <c r="M1" s="176" t="s">
        <v>388</v>
      </c>
      <c r="N1" s="9" t="s">
        <v>389</v>
      </c>
      <c r="O1" s="12" t="s">
        <v>390</v>
      </c>
      <c r="P1" s="177" t="s">
        <v>391</v>
      </c>
      <c r="Q1" s="9" t="s">
        <v>392</v>
      </c>
      <c r="R1" s="178" t="s">
        <v>393</v>
      </c>
      <c r="S1" s="9" t="s">
        <v>394</v>
      </c>
      <c r="T1" s="9" t="s">
        <v>395</v>
      </c>
      <c r="U1" s="9" t="s">
        <v>396</v>
      </c>
      <c r="V1" s="9" t="s">
        <v>397</v>
      </c>
      <c r="W1" s="9" t="s">
        <v>398</v>
      </c>
      <c r="X1" s="9" t="s">
        <v>399</v>
      </c>
      <c r="Y1" s="9" t="s">
        <v>400</v>
      </c>
      <c r="Z1" s="9" t="s">
        <v>401</v>
      </c>
      <c r="AA1" s="9" t="s">
        <v>402</v>
      </c>
      <c r="AB1" s="9" t="s">
        <v>403</v>
      </c>
      <c r="AC1" s="9" t="s">
        <v>404</v>
      </c>
      <c r="AD1" s="179" t="s">
        <v>405</v>
      </c>
      <c r="AE1" s="9" t="s">
        <v>406</v>
      </c>
      <c r="AF1" s="9" t="s">
        <v>407</v>
      </c>
      <c r="AG1" s="9" t="s">
        <v>408</v>
      </c>
      <c r="AH1" s="9" t="s">
        <v>409</v>
      </c>
      <c r="AI1" s="179" t="s">
        <v>410</v>
      </c>
      <c r="AJ1" s="9" t="s">
        <v>411</v>
      </c>
      <c r="AK1" s="9" t="s">
        <v>412</v>
      </c>
      <c r="AL1" s="9" t="s">
        <v>413</v>
      </c>
      <c r="AM1" s="9" t="s">
        <v>414</v>
      </c>
      <c r="AN1" s="179" t="s">
        <v>415</v>
      </c>
      <c r="AO1" s="9" t="s">
        <v>416</v>
      </c>
      <c r="AP1" s="9" t="s">
        <v>417</v>
      </c>
      <c r="AQ1" s="9" t="s">
        <v>418</v>
      </c>
      <c r="AR1" s="9" t="s">
        <v>419</v>
      </c>
      <c r="AS1" s="9" t="s">
        <v>420</v>
      </c>
      <c r="AT1" s="9" t="s">
        <v>421</v>
      </c>
    </row>
    <row r="2" spans="1:46" x14ac:dyDescent="0.25">
      <c r="A2" s="180" t="s">
        <v>18</v>
      </c>
      <c r="B2" s="181">
        <v>38.500500000000002</v>
      </c>
      <c r="C2" s="181" t="s">
        <v>8</v>
      </c>
      <c r="D2" s="182" t="s">
        <v>422</v>
      </c>
      <c r="E2" s="181" t="s">
        <v>423</v>
      </c>
      <c r="F2" s="181" t="s">
        <v>424</v>
      </c>
      <c r="G2" s="181">
        <v>2</v>
      </c>
      <c r="H2" s="183">
        <v>453174</v>
      </c>
      <c r="I2" s="183">
        <v>0</v>
      </c>
      <c r="J2" s="184">
        <v>43592</v>
      </c>
      <c r="K2" s="183"/>
      <c r="L2" s="183"/>
      <c r="M2" s="183" t="s">
        <v>425</v>
      </c>
      <c r="N2" s="181" t="s">
        <v>426</v>
      </c>
      <c r="O2" s="185"/>
      <c r="P2" s="186" t="s">
        <v>427</v>
      </c>
      <c r="Q2" s="181" t="s">
        <v>428</v>
      </c>
      <c r="R2" s="178" t="s">
        <v>429</v>
      </c>
      <c r="S2" s="181" t="s">
        <v>430</v>
      </c>
      <c r="T2" s="181" t="s">
        <v>431</v>
      </c>
      <c r="U2" s="181" t="s">
        <v>432</v>
      </c>
      <c r="V2" s="181"/>
      <c r="W2" s="181" t="s">
        <v>433</v>
      </c>
      <c r="X2" s="181" t="s">
        <v>19</v>
      </c>
      <c r="Y2" s="181" t="s">
        <v>434</v>
      </c>
      <c r="Z2" s="181" t="s">
        <v>435</v>
      </c>
      <c r="AA2" s="181" t="s">
        <v>436</v>
      </c>
      <c r="AB2" s="181" t="s">
        <v>437</v>
      </c>
      <c r="AC2" s="181" t="s">
        <v>438</v>
      </c>
      <c r="AD2" s="187" t="s">
        <v>439</v>
      </c>
      <c r="AE2" s="181" t="s">
        <v>440</v>
      </c>
      <c r="AF2" s="181" t="s">
        <v>441</v>
      </c>
      <c r="AG2" s="181" t="s">
        <v>439</v>
      </c>
      <c r="AH2" s="181" t="s">
        <v>442</v>
      </c>
      <c r="AI2" s="187">
        <v>57750800</v>
      </c>
      <c r="AJ2" s="187">
        <v>0</v>
      </c>
      <c r="AK2" s="187">
        <v>635443000</v>
      </c>
      <c r="AL2" s="187">
        <f t="shared" ref="AL2:AL19" si="0">SUM(AI2:AK2)</f>
        <v>693193800</v>
      </c>
      <c r="AM2" s="187">
        <v>35661100</v>
      </c>
      <c r="AN2" s="187">
        <v>0</v>
      </c>
      <c r="AO2" s="187">
        <v>191523300</v>
      </c>
      <c r="AP2" s="187">
        <f t="shared" ref="AP2:AP19" si="1">SUM(AM2:AO2)</f>
        <v>227184400</v>
      </c>
      <c r="AQ2" s="187">
        <f t="shared" ref="AQ2:AQ19" si="2">SUM(AL2-AP2)</f>
        <v>466009400</v>
      </c>
      <c r="AR2" s="187">
        <f t="shared" ref="AR2:AR19" si="3">SUM(AP2/100*0.966)</f>
        <v>2194601.304</v>
      </c>
      <c r="AS2" s="187">
        <f t="shared" ref="AS2:AS19" si="4">SUM(AL2/100*0.92)</f>
        <v>6377382.96</v>
      </c>
      <c r="AT2" s="187">
        <f t="shared" ref="AT2:AT19" si="5">SUM(AS2-AR2)</f>
        <v>4182781.656</v>
      </c>
    </row>
    <row r="3" spans="1:46" ht="30" x14ac:dyDescent="0.25">
      <c r="A3" s="181" t="s">
        <v>443</v>
      </c>
      <c r="B3" s="181">
        <v>4.9584999999999999</v>
      </c>
      <c r="C3" s="181" t="s">
        <v>8</v>
      </c>
      <c r="D3" s="182" t="s">
        <v>444</v>
      </c>
      <c r="E3" s="181" t="s">
        <v>445</v>
      </c>
      <c r="F3" s="181" t="s">
        <v>446</v>
      </c>
      <c r="G3" s="181">
        <v>0</v>
      </c>
      <c r="H3" s="188">
        <v>0</v>
      </c>
      <c r="I3" s="189">
        <v>0</v>
      </c>
      <c r="J3" s="189" t="s">
        <v>446</v>
      </c>
      <c r="K3" s="189"/>
      <c r="L3" s="189"/>
      <c r="M3" s="189" t="s">
        <v>425</v>
      </c>
      <c r="N3" s="181" t="s">
        <v>426</v>
      </c>
      <c r="O3" s="185"/>
      <c r="P3" s="186" t="s">
        <v>427</v>
      </c>
      <c r="Q3" s="181" t="s">
        <v>428</v>
      </c>
      <c r="R3" s="178" t="s">
        <v>447</v>
      </c>
      <c r="S3" s="181" t="s">
        <v>430</v>
      </c>
      <c r="T3" s="181" t="s">
        <v>431</v>
      </c>
      <c r="U3" s="181" t="s">
        <v>432</v>
      </c>
      <c r="V3" s="181"/>
      <c r="W3" s="181" t="s">
        <v>448</v>
      </c>
      <c r="X3" s="181" t="s">
        <v>449</v>
      </c>
      <c r="Y3" s="181" t="s">
        <v>450</v>
      </c>
      <c r="Z3" s="181" t="s">
        <v>451</v>
      </c>
      <c r="AA3" s="181" t="s">
        <v>452</v>
      </c>
      <c r="AB3" s="181" t="s">
        <v>453</v>
      </c>
      <c r="AC3" s="181" t="s">
        <v>454</v>
      </c>
      <c r="AD3" s="187" t="s">
        <v>439</v>
      </c>
      <c r="AE3" s="181" t="s">
        <v>442</v>
      </c>
      <c r="AF3" s="181" t="s">
        <v>422</v>
      </c>
      <c r="AG3" s="181" t="s">
        <v>455</v>
      </c>
      <c r="AH3" s="181" t="s">
        <v>456</v>
      </c>
      <c r="AI3" s="187">
        <v>0</v>
      </c>
      <c r="AJ3" s="187">
        <v>0</v>
      </c>
      <c r="AK3" s="187">
        <v>0</v>
      </c>
      <c r="AL3" s="187">
        <f t="shared" si="0"/>
        <v>0</v>
      </c>
      <c r="AM3" s="187">
        <v>0</v>
      </c>
      <c r="AN3" s="187">
        <v>0</v>
      </c>
      <c r="AO3" s="187">
        <v>0</v>
      </c>
      <c r="AP3" s="187">
        <f t="shared" si="1"/>
        <v>0</v>
      </c>
      <c r="AQ3" s="187">
        <f t="shared" si="2"/>
        <v>0</v>
      </c>
      <c r="AR3" s="187">
        <f t="shared" si="3"/>
        <v>0</v>
      </c>
      <c r="AS3" s="187">
        <f t="shared" si="4"/>
        <v>0</v>
      </c>
      <c r="AT3" s="187">
        <f t="shared" si="5"/>
        <v>0</v>
      </c>
    </row>
    <row r="4" spans="1:46" x14ac:dyDescent="0.25">
      <c r="A4" s="190" t="s">
        <v>22</v>
      </c>
      <c r="B4" s="181">
        <v>28.267700000000001</v>
      </c>
      <c r="C4" s="181" t="s">
        <v>8</v>
      </c>
      <c r="D4" s="182" t="s">
        <v>457</v>
      </c>
      <c r="E4" s="181" t="s">
        <v>423</v>
      </c>
      <c r="F4" s="181" t="s">
        <v>458</v>
      </c>
      <c r="G4" s="181">
        <v>1</v>
      </c>
      <c r="H4" s="183">
        <v>236082</v>
      </c>
      <c r="I4" s="183">
        <v>0</v>
      </c>
      <c r="J4" s="183"/>
      <c r="K4" s="183"/>
      <c r="L4" s="183"/>
      <c r="M4" s="183" t="s">
        <v>425</v>
      </c>
      <c r="N4" s="181" t="s">
        <v>459</v>
      </c>
      <c r="O4" s="185"/>
      <c r="P4" s="186" t="s">
        <v>427</v>
      </c>
      <c r="Q4" s="181" t="s">
        <v>428</v>
      </c>
      <c r="R4" s="178" t="s">
        <v>460</v>
      </c>
      <c r="S4" s="181" t="s">
        <v>430</v>
      </c>
      <c r="T4" s="181" t="s">
        <v>431</v>
      </c>
      <c r="U4" s="181" t="s">
        <v>432</v>
      </c>
      <c r="V4" s="181"/>
      <c r="W4" s="181" t="s">
        <v>433</v>
      </c>
      <c r="X4" s="181" t="s">
        <v>19</v>
      </c>
      <c r="Y4" s="181" t="s">
        <v>461</v>
      </c>
      <c r="Z4" s="181" t="s">
        <v>462</v>
      </c>
      <c r="AA4" s="181" t="s">
        <v>463</v>
      </c>
      <c r="AB4" s="181" t="s">
        <v>464</v>
      </c>
      <c r="AC4" s="181" t="s">
        <v>465</v>
      </c>
      <c r="AD4" s="187" t="s">
        <v>466</v>
      </c>
      <c r="AE4" s="181" t="s">
        <v>467</v>
      </c>
      <c r="AF4" s="181" t="s">
        <v>468</v>
      </c>
      <c r="AG4" s="181" t="s">
        <v>439</v>
      </c>
      <c r="AH4" s="181" t="s">
        <v>469</v>
      </c>
      <c r="AI4" s="187">
        <v>42410600</v>
      </c>
      <c r="AJ4" s="187">
        <v>0</v>
      </c>
      <c r="AK4" s="187">
        <v>19701700</v>
      </c>
      <c r="AL4" s="187">
        <f t="shared" si="0"/>
        <v>62112300</v>
      </c>
      <c r="AM4" s="187">
        <v>29618000</v>
      </c>
      <c r="AN4" s="187">
        <v>0</v>
      </c>
      <c r="AO4" s="187">
        <v>25957500</v>
      </c>
      <c r="AP4" s="187">
        <f t="shared" si="1"/>
        <v>55575500</v>
      </c>
      <c r="AQ4" s="187">
        <f t="shared" si="2"/>
        <v>6536800</v>
      </c>
      <c r="AR4" s="187">
        <f t="shared" si="3"/>
        <v>536859.32999999996</v>
      </c>
      <c r="AS4" s="187">
        <f t="shared" si="4"/>
        <v>571433.16</v>
      </c>
      <c r="AT4" s="187">
        <f t="shared" si="5"/>
        <v>34573.830000000075</v>
      </c>
    </row>
    <row r="5" spans="1:46" x14ac:dyDescent="0.25">
      <c r="A5" s="181" t="s">
        <v>155</v>
      </c>
      <c r="B5" s="181">
        <v>45.184800000000003</v>
      </c>
      <c r="C5" s="181" t="s">
        <v>8</v>
      </c>
      <c r="D5" s="182" t="s">
        <v>470</v>
      </c>
      <c r="E5" s="181" t="s">
        <v>471</v>
      </c>
      <c r="F5" s="181"/>
      <c r="G5" s="181">
        <v>3</v>
      </c>
      <c r="H5" s="183">
        <v>0</v>
      </c>
      <c r="I5" s="191">
        <v>760252</v>
      </c>
      <c r="J5" s="183"/>
      <c r="K5" s="183"/>
      <c r="L5" s="183"/>
      <c r="M5" s="183" t="s">
        <v>425</v>
      </c>
      <c r="N5" s="181" t="s">
        <v>472</v>
      </c>
      <c r="O5" s="185"/>
      <c r="P5" s="186" t="s">
        <v>427</v>
      </c>
      <c r="Q5" s="181" t="s">
        <v>428</v>
      </c>
      <c r="R5" s="178" t="s">
        <v>473</v>
      </c>
      <c r="S5" s="181" t="s">
        <v>430</v>
      </c>
      <c r="T5" s="181" t="s">
        <v>474</v>
      </c>
      <c r="U5" s="181" t="s">
        <v>475</v>
      </c>
      <c r="V5" s="181"/>
      <c r="W5" s="181" t="s">
        <v>433</v>
      </c>
      <c r="X5" s="181" t="s">
        <v>19</v>
      </c>
      <c r="Y5" s="181" t="s">
        <v>476</v>
      </c>
      <c r="Z5" s="181" t="s">
        <v>477</v>
      </c>
      <c r="AA5" s="181" t="s">
        <v>478</v>
      </c>
      <c r="AB5" s="181" t="s">
        <v>479</v>
      </c>
      <c r="AC5" s="181" t="s">
        <v>480</v>
      </c>
      <c r="AD5" s="187" t="s">
        <v>481</v>
      </c>
      <c r="AE5" s="181" t="s">
        <v>482</v>
      </c>
      <c r="AF5" s="181" t="s">
        <v>470</v>
      </c>
      <c r="AG5" s="181" t="s">
        <v>439</v>
      </c>
      <c r="AH5" s="181" t="s">
        <v>483</v>
      </c>
      <c r="AI5" s="187">
        <v>67777200</v>
      </c>
      <c r="AJ5" s="187">
        <v>0</v>
      </c>
      <c r="AK5" s="187">
        <v>105951400</v>
      </c>
      <c r="AL5" s="187">
        <f t="shared" si="0"/>
        <v>173728600</v>
      </c>
      <c r="AM5" s="187">
        <v>48291300</v>
      </c>
      <c r="AN5" s="187">
        <v>0</v>
      </c>
      <c r="AO5" s="187">
        <v>100</v>
      </c>
      <c r="AP5" s="187">
        <f t="shared" si="1"/>
        <v>48291400</v>
      </c>
      <c r="AQ5" s="187">
        <f t="shared" si="2"/>
        <v>125437200</v>
      </c>
      <c r="AR5" s="187">
        <f t="shared" si="3"/>
        <v>466494.924</v>
      </c>
      <c r="AS5" s="187">
        <f t="shared" si="4"/>
        <v>1598303.12</v>
      </c>
      <c r="AT5" s="187">
        <f t="shared" si="5"/>
        <v>1131808.196</v>
      </c>
    </row>
    <row r="6" spans="1:46" x14ac:dyDescent="0.25">
      <c r="A6" s="181" t="s">
        <v>484</v>
      </c>
      <c r="B6" s="181">
        <v>0.90490000000000004</v>
      </c>
      <c r="C6" s="181" t="s">
        <v>8</v>
      </c>
      <c r="D6" s="182" t="s">
        <v>485</v>
      </c>
      <c r="E6" s="181" t="s">
        <v>471</v>
      </c>
      <c r="F6" s="181" t="s">
        <v>486</v>
      </c>
      <c r="G6" s="181">
        <v>6</v>
      </c>
      <c r="H6" s="188">
        <v>0</v>
      </c>
      <c r="I6" s="191">
        <v>2957680</v>
      </c>
      <c r="J6" s="183"/>
      <c r="K6" s="183"/>
      <c r="L6" s="183"/>
      <c r="M6" s="183" t="s">
        <v>425</v>
      </c>
      <c r="N6" s="181" t="s">
        <v>487</v>
      </c>
      <c r="O6" s="185"/>
      <c r="P6" s="186" t="s">
        <v>427</v>
      </c>
      <c r="Q6" s="181" t="s">
        <v>428</v>
      </c>
      <c r="R6" s="178" t="s">
        <v>488</v>
      </c>
      <c r="S6" s="181" t="s">
        <v>489</v>
      </c>
      <c r="T6" s="181" t="s">
        <v>474</v>
      </c>
      <c r="U6" s="181" t="s">
        <v>475</v>
      </c>
      <c r="V6" s="181"/>
      <c r="W6" s="181" t="s">
        <v>490</v>
      </c>
      <c r="X6" s="181" t="s">
        <v>14</v>
      </c>
      <c r="Y6" s="181" t="s">
        <v>491</v>
      </c>
      <c r="Z6" s="181" t="s">
        <v>492</v>
      </c>
      <c r="AA6" s="181" t="s">
        <v>493</v>
      </c>
      <c r="AB6" s="181" t="s">
        <v>494</v>
      </c>
      <c r="AC6" s="181" t="s">
        <v>495</v>
      </c>
      <c r="AD6" s="187" t="s">
        <v>439</v>
      </c>
      <c r="AE6" s="181" t="s">
        <v>496</v>
      </c>
      <c r="AF6" s="181" t="s">
        <v>497</v>
      </c>
      <c r="AG6" s="181" t="s">
        <v>498</v>
      </c>
      <c r="AH6" s="181" t="s">
        <v>499</v>
      </c>
      <c r="AI6" s="187">
        <v>916200</v>
      </c>
      <c r="AJ6" s="187">
        <v>0</v>
      </c>
      <c r="AK6" s="187">
        <v>0</v>
      </c>
      <c r="AL6" s="187">
        <f t="shared" si="0"/>
        <v>916200</v>
      </c>
      <c r="AM6" s="187">
        <v>1535500</v>
      </c>
      <c r="AN6" s="187">
        <v>0</v>
      </c>
      <c r="AO6" s="187">
        <v>0</v>
      </c>
      <c r="AP6" s="187">
        <f t="shared" si="1"/>
        <v>1535500</v>
      </c>
      <c r="AQ6" s="187">
        <f t="shared" si="2"/>
        <v>-619300</v>
      </c>
      <c r="AR6" s="187">
        <f t="shared" si="3"/>
        <v>14832.93</v>
      </c>
      <c r="AS6" s="187">
        <f t="shared" si="4"/>
        <v>8429.0400000000009</v>
      </c>
      <c r="AT6" s="187">
        <f t="shared" si="5"/>
        <v>-6403.8899999999994</v>
      </c>
    </row>
    <row r="7" spans="1:46" x14ac:dyDescent="0.25">
      <c r="A7" s="181" t="s">
        <v>500</v>
      </c>
      <c r="B7" s="181">
        <v>0.67420000000000002</v>
      </c>
      <c r="C7" s="181" t="s">
        <v>8</v>
      </c>
      <c r="D7" s="182" t="s">
        <v>485</v>
      </c>
      <c r="E7" s="181" t="s">
        <v>471</v>
      </c>
      <c r="F7" s="181" t="s">
        <v>486</v>
      </c>
      <c r="G7" s="181">
        <v>0</v>
      </c>
      <c r="H7" s="189">
        <v>0</v>
      </c>
      <c r="I7" s="189">
        <v>0</v>
      </c>
      <c r="J7" s="189"/>
      <c r="K7" s="189"/>
      <c r="L7" s="189"/>
      <c r="M7" s="189" t="s">
        <v>425</v>
      </c>
      <c r="N7" s="181" t="s">
        <v>501</v>
      </c>
      <c r="O7" s="185"/>
      <c r="P7" s="186" t="s">
        <v>427</v>
      </c>
      <c r="Q7" s="181" t="s">
        <v>428</v>
      </c>
      <c r="R7" s="178" t="s">
        <v>502</v>
      </c>
      <c r="S7" s="181" t="s">
        <v>489</v>
      </c>
      <c r="T7" s="181" t="s">
        <v>474</v>
      </c>
      <c r="U7" s="181" t="s">
        <v>475</v>
      </c>
      <c r="V7" s="181"/>
      <c r="W7" s="181" t="s">
        <v>503</v>
      </c>
      <c r="X7" s="181" t="s">
        <v>504</v>
      </c>
      <c r="Y7" s="181" t="s">
        <v>491</v>
      </c>
      <c r="Z7" s="181" t="s">
        <v>492</v>
      </c>
      <c r="AA7" s="181" t="s">
        <v>493</v>
      </c>
      <c r="AB7" s="181" t="s">
        <v>494</v>
      </c>
      <c r="AC7" s="181" t="s">
        <v>495</v>
      </c>
      <c r="AD7" s="187" t="s">
        <v>505</v>
      </c>
      <c r="AE7" s="181" t="s">
        <v>506</v>
      </c>
      <c r="AF7" s="181" t="s">
        <v>497</v>
      </c>
      <c r="AG7" s="181" t="s">
        <v>498</v>
      </c>
      <c r="AH7" s="181" t="s">
        <v>499</v>
      </c>
      <c r="AI7" s="187">
        <v>910100</v>
      </c>
      <c r="AJ7" s="187">
        <v>0</v>
      </c>
      <c r="AK7" s="187">
        <v>100</v>
      </c>
      <c r="AL7" s="187">
        <f t="shared" si="0"/>
        <v>910200</v>
      </c>
      <c r="AM7" s="187">
        <v>323100</v>
      </c>
      <c r="AN7" s="187">
        <v>0</v>
      </c>
      <c r="AO7" s="187">
        <v>143100</v>
      </c>
      <c r="AP7" s="187">
        <f t="shared" si="1"/>
        <v>466200</v>
      </c>
      <c r="AQ7" s="187">
        <f t="shared" si="2"/>
        <v>444000</v>
      </c>
      <c r="AR7" s="187">
        <f t="shared" si="3"/>
        <v>4503.4920000000002</v>
      </c>
      <c r="AS7" s="187">
        <f t="shared" si="4"/>
        <v>8373.84</v>
      </c>
      <c r="AT7" s="187">
        <f t="shared" si="5"/>
        <v>3870.348</v>
      </c>
    </row>
    <row r="8" spans="1:46" x14ac:dyDescent="0.25">
      <c r="A8" s="181" t="s">
        <v>507</v>
      </c>
      <c r="B8" s="181">
        <v>102.7621</v>
      </c>
      <c r="C8" s="181" t="s">
        <v>8</v>
      </c>
      <c r="D8" s="182" t="s">
        <v>485</v>
      </c>
      <c r="E8" s="181" t="s">
        <v>471</v>
      </c>
      <c r="F8" s="181" t="s">
        <v>486</v>
      </c>
      <c r="G8" s="181">
        <v>0</v>
      </c>
      <c r="H8" s="189">
        <v>0</v>
      </c>
      <c r="I8" s="189">
        <v>0</v>
      </c>
      <c r="J8" s="189"/>
      <c r="K8" s="189"/>
      <c r="L8" s="189"/>
      <c r="M8" s="189" t="s">
        <v>425</v>
      </c>
      <c r="N8" s="181" t="s">
        <v>508</v>
      </c>
      <c r="O8" s="185"/>
      <c r="P8" s="186" t="s">
        <v>427</v>
      </c>
      <c r="Q8" s="181" t="s">
        <v>428</v>
      </c>
      <c r="R8" s="178" t="s">
        <v>509</v>
      </c>
      <c r="S8" s="181" t="s">
        <v>430</v>
      </c>
      <c r="T8" s="181" t="s">
        <v>474</v>
      </c>
      <c r="U8" s="181" t="s">
        <v>475</v>
      </c>
      <c r="V8" s="181"/>
      <c r="W8" s="181" t="s">
        <v>433</v>
      </c>
      <c r="X8" s="181" t="s">
        <v>19</v>
      </c>
      <c r="Y8" s="181" t="s">
        <v>491</v>
      </c>
      <c r="Z8" s="181" t="s">
        <v>492</v>
      </c>
      <c r="AA8" s="181" t="s">
        <v>493</v>
      </c>
      <c r="AB8" s="181" t="s">
        <v>494</v>
      </c>
      <c r="AC8" s="181" t="s">
        <v>495</v>
      </c>
      <c r="AD8" s="187" t="s">
        <v>439</v>
      </c>
      <c r="AE8" s="181" t="s">
        <v>510</v>
      </c>
      <c r="AF8" s="181" t="s">
        <v>485</v>
      </c>
      <c r="AG8" s="181" t="s">
        <v>439</v>
      </c>
      <c r="AH8" s="181" t="s">
        <v>510</v>
      </c>
      <c r="AI8" s="187">
        <v>154143200</v>
      </c>
      <c r="AJ8" s="187">
        <v>0</v>
      </c>
      <c r="AK8" s="187">
        <v>11576100</v>
      </c>
      <c r="AL8" s="187">
        <f t="shared" si="0"/>
        <v>165719300</v>
      </c>
      <c r="AM8" s="187">
        <v>98163500</v>
      </c>
      <c r="AN8" s="187">
        <v>0</v>
      </c>
      <c r="AO8" s="187">
        <v>0</v>
      </c>
      <c r="AP8" s="187">
        <f t="shared" si="1"/>
        <v>98163500</v>
      </c>
      <c r="AQ8" s="187">
        <f t="shared" si="2"/>
        <v>67555800</v>
      </c>
      <c r="AR8" s="187">
        <f t="shared" si="3"/>
        <v>948259.40999999992</v>
      </c>
      <c r="AS8" s="187">
        <f t="shared" si="4"/>
        <v>1524617.56</v>
      </c>
      <c r="AT8" s="187">
        <f t="shared" si="5"/>
        <v>576358.15000000014</v>
      </c>
    </row>
    <row r="9" spans="1:46" x14ac:dyDescent="0.25">
      <c r="A9" s="181" t="s">
        <v>511</v>
      </c>
      <c r="B9" s="181">
        <v>1.1929000000000001</v>
      </c>
      <c r="C9" s="181" t="s">
        <v>8</v>
      </c>
      <c r="D9" s="182" t="s">
        <v>117</v>
      </c>
      <c r="E9" s="181" t="s">
        <v>512</v>
      </c>
      <c r="F9" s="181" t="s">
        <v>446</v>
      </c>
      <c r="G9" s="181">
        <v>0</v>
      </c>
      <c r="H9" s="189">
        <v>0</v>
      </c>
      <c r="I9" s="189">
        <v>0</v>
      </c>
      <c r="J9" s="189"/>
      <c r="K9" s="189"/>
      <c r="L9" s="189"/>
      <c r="M9" s="189" t="s">
        <v>425</v>
      </c>
      <c r="N9" s="181" t="s">
        <v>487</v>
      </c>
      <c r="O9" s="185"/>
      <c r="P9" s="186" t="s">
        <v>427</v>
      </c>
      <c r="Q9" s="181" t="s">
        <v>428</v>
      </c>
      <c r="R9" s="178"/>
      <c r="S9" s="181" t="s">
        <v>513</v>
      </c>
      <c r="T9" s="181" t="s">
        <v>474</v>
      </c>
      <c r="U9" s="181" t="s">
        <v>475</v>
      </c>
      <c r="V9" s="181"/>
      <c r="W9" s="181" t="s">
        <v>514</v>
      </c>
      <c r="X9" s="181" t="s">
        <v>515</v>
      </c>
      <c r="Y9" s="181" t="s">
        <v>516</v>
      </c>
      <c r="Z9" s="181" t="s">
        <v>517</v>
      </c>
      <c r="AA9" s="181" t="s">
        <v>86</v>
      </c>
      <c r="AB9" s="181" t="s">
        <v>453</v>
      </c>
      <c r="AC9" s="181" t="s">
        <v>518</v>
      </c>
      <c r="AD9" s="187" t="s">
        <v>439</v>
      </c>
      <c r="AE9" s="181" t="s">
        <v>496</v>
      </c>
      <c r="AF9" s="181" t="s">
        <v>519</v>
      </c>
      <c r="AG9" s="181" t="s">
        <v>439</v>
      </c>
      <c r="AH9" s="181" t="s">
        <v>510</v>
      </c>
      <c r="AI9" s="187">
        <v>0</v>
      </c>
      <c r="AJ9" s="187">
        <v>0</v>
      </c>
      <c r="AK9" s="187">
        <v>0</v>
      </c>
      <c r="AL9" s="187">
        <f t="shared" si="0"/>
        <v>0</v>
      </c>
      <c r="AM9" s="187">
        <v>0</v>
      </c>
      <c r="AN9" s="187">
        <v>0</v>
      </c>
      <c r="AO9" s="187">
        <v>0</v>
      </c>
      <c r="AP9" s="187">
        <f t="shared" si="1"/>
        <v>0</v>
      </c>
      <c r="AQ9" s="187">
        <f t="shared" si="2"/>
        <v>0</v>
      </c>
      <c r="AR9" s="187">
        <f t="shared" si="3"/>
        <v>0</v>
      </c>
      <c r="AS9" s="187">
        <f t="shared" si="4"/>
        <v>0</v>
      </c>
      <c r="AT9" s="187">
        <f t="shared" si="5"/>
        <v>0</v>
      </c>
    </row>
    <row r="10" spans="1:46" x14ac:dyDescent="0.25">
      <c r="A10" s="181" t="s">
        <v>520</v>
      </c>
      <c r="B10" s="181">
        <v>10.758100000000001</v>
      </c>
      <c r="C10" s="181" t="s">
        <v>8</v>
      </c>
      <c r="D10" s="182" t="s">
        <v>521</v>
      </c>
      <c r="E10" s="181" t="s">
        <v>445</v>
      </c>
      <c r="F10" s="181" t="s">
        <v>446</v>
      </c>
      <c r="G10" s="181">
        <v>0</v>
      </c>
      <c r="H10" s="189"/>
      <c r="I10" s="189"/>
      <c r="J10" s="189"/>
      <c r="K10" s="189"/>
      <c r="L10" s="189"/>
      <c r="M10" s="189" t="s">
        <v>425</v>
      </c>
      <c r="N10" s="181" t="s">
        <v>522</v>
      </c>
      <c r="O10" s="185"/>
      <c r="P10" s="186" t="s">
        <v>427</v>
      </c>
      <c r="Q10" s="181" t="s">
        <v>428</v>
      </c>
      <c r="R10" s="178" t="s">
        <v>523</v>
      </c>
      <c r="S10" s="181" t="s">
        <v>489</v>
      </c>
      <c r="T10" s="181" t="s">
        <v>474</v>
      </c>
      <c r="U10" s="181" t="s">
        <v>475</v>
      </c>
      <c r="V10" s="181"/>
      <c r="W10" s="181" t="s">
        <v>448</v>
      </c>
      <c r="X10" s="181" t="s">
        <v>449</v>
      </c>
      <c r="Y10" s="181" t="s">
        <v>524</v>
      </c>
      <c r="Z10" s="181" t="s">
        <v>525</v>
      </c>
      <c r="AA10" s="181" t="s">
        <v>526</v>
      </c>
      <c r="AB10" s="181" t="s">
        <v>453</v>
      </c>
      <c r="AC10" s="181" t="s">
        <v>527</v>
      </c>
      <c r="AD10" s="187" t="s">
        <v>528</v>
      </c>
      <c r="AE10" s="181" t="s">
        <v>529</v>
      </c>
      <c r="AF10" s="181" t="s">
        <v>497</v>
      </c>
      <c r="AG10" s="181" t="s">
        <v>530</v>
      </c>
      <c r="AH10" s="181" t="s">
        <v>531</v>
      </c>
      <c r="AI10" s="187">
        <v>0</v>
      </c>
      <c r="AJ10" s="187">
        <v>0</v>
      </c>
      <c r="AK10" s="187">
        <v>0</v>
      </c>
      <c r="AL10" s="187">
        <f t="shared" si="0"/>
        <v>0</v>
      </c>
      <c r="AM10" s="187">
        <v>0</v>
      </c>
      <c r="AN10" s="187">
        <v>0</v>
      </c>
      <c r="AO10" s="187">
        <v>0</v>
      </c>
      <c r="AP10" s="187">
        <f t="shared" si="1"/>
        <v>0</v>
      </c>
      <c r="AQ10" s="187">
        <f t="shared" si="2"/>
        <v>0</v>
      </c>
      <c r="AR10" s="187">
        <f t="shared" si="3"/>
        <v>0</v>
      </c>
      <c r="AS10" s="187">
        <f t="shared" si="4"/>
        <v>0</v>
      </c>
      <c r="AT10" s="187">
        <f t="shared" si="5"/>
        <v>0</v>
      </c>
    </row>
    <row r="11" spans="1:46" x14ac:dyDescent="0.25">
      <c r="A11" s="190" t="s">
        <v>21</v>
      </c>
      <c r="B11" s="181">
        <v>31.909099999999999</v>
      </c>
      <c r="C11" s="181" t="s">
        <v>532</v>
      </c>
      <c r="D11" s="182" t="s">
        <v>533</v>
      </c>
      <c r="E11" s="181" t="s">
        <v>423</v>
      </c>
      <c r="F11" s="181" t="s">
        <v>534</v>
      </c>
      <c r="G11" s="181">
        <v>1</v>
      </c>
      <c r="H11" s="183">
        <v>227465</v>
      </c>
      <c r="I11" s="192"/>
      <c r="J11" s="192"/>
      <c r="K11" s="192"/>
      <c r="L11" s="192"/>
      <c r="M11" s="183" t="s">
        <v>535</v>
      </c>
      <c r="N11" s="181" t="s">
        <v>501</v>
      </c>
      <c r="O11" s="185"/>
      <c r="P11" s="186" t="s">
        <v>427</v>
      </c>
      <c r="Q11" s="181" t="s">
        <v>428</v>
      </c>
      <c r="R11" s="178" t="s">
        <v>536</v>
      </c>
      <c r="S11" s="181" t="s">
        <v>54</v>
      </c>
      <c r="T11" s="181" t="s">
        <v>537</v>
      </c>
      <c r="U11" s="181" t="s">
        <v>538</v>
      </c>
      <c r="V11" s="181"/>
      <c r="W11" s="181" t="s">
        <v>433</v>
      </c>
      <c r="X11" s="181" t="s">
        <v>19</v>
      </c>
      <c r="Y11" s="181" t="s">
        <v>539</v>
      </c>
      <c r="Z11" s="181" t="s">
        <v>540</v>
      </c>
      <c r="AA11" s="181" t="s">
        <v>541</v>
      </c>
      <c r="AB11" s="181" t="s">
        <v>494</v>
      </c>
      <c r="AC11" s="181" t="s">
        <v>542</v>
      </c>
      <c r="AD11" s="187" t="s">
        <v>439</v>
      </c>
      <c r="AE11" s="181" t="s">
        <v>496</v>
      </c>
      <c r="AF11" s="181" t="s">
        <v>519</v>
      </c>
      <c r="AG11" s="181" t="s">
        <v>543</v>
      </c>
      <c r="AH11" s="181" t="s">
        <v>544</v>
      </c>
      <c r="AI11" s="187">
        <v>47863700</v>
      </c>
      <c r="AJ11" s="187">
        <v>0</v>
      </c>
      <c r="AK11" s="187">
        <v>40178500</v>
      </c>
      <c r="AL11" s="187">
        <f t="shared" si="0"/>
        <v>88042200</v>
      </c>
      <c r="AM11" s="187">
        <v>45470500</v>
      </c>
      <c r="AN11" s="187">
        <v>0</v>
      </c>
      <c r="AO11" s="187">
        <v>25055600</v>
      </c>
      <c r="AP11" s="187">
        <f t="shared" si="1"/>
        <v>70526100</v>
      </c>
      <c r="AQ11" s="187">
        <f t="shared" si="2"/>
        <v>17516100</v>
      </c>
      <c r="AR11" s="187">
        <f t="shared" si="3"/>
        <v>681282.12599999993</v>
      </c>
      <c r="AS11" s="187">
        <f t="shared" si="4"/>
        <v>809988.24</v>
      </c>
      <c r="AT11" s="187">
        <f t="shared" si="5"/>
        <v>128706.11400000006</v>
      </c>
    </row>
    <row r="12" spans="1:46" x14ac:dyDescent="0.25">
      <c r="A12" s="181" t="s">
        <v>545</v>
      </c>
      <c r="B12" s="181">
        <v>16.0093</v>
      </c>
      <c r="C12" s="181" t="s">
        <v>532</v>
      </c>
      <c r="D12" s="182" t="s">
        <v>546</v>
      </c>
      <c r="E12" s="181" t="s">
        <v>547</v>
      </c>
      <c r="F12" s="181" t="s">
        <v>548</v>
      </c>
      <c r="G12" s="181">
        <v>11</v>
      </c>
      <c r="H12" s="189">
        <v>0</v>
      </c>
      <c r="I12" s="191">
        <v>4756752</v>
      </c>
      <c r="J12" s="193" t="s">
        <v>549</v>
      </c>
      <c r="K12" s="183"/>
      <c r="L12" s="183"/>
      <c r="M12" s="183" t="s">
        <v>535</v>
      </c>
      <c r="N12" s="181" t="s">
        <v>459</v>
      </c>
      <c r="O12" s="185"/>
      <c r="P12" s="186" t="s">
        <v>427</v>
      </c>
      <c r="Q12" s="181" t="s">
        <v>428</v>
      </c>
      <c r="R12" s="178" t="s">
        <v>550</v>
      </c>
      <c r="S12" s="181" t="s">
        <v>54</v>
      </c>
      <c r="T12" s="181" t="s">
        <v>537</v>
      </c>
      <c r="U12" s="181" t="s">
        <v>538</v>
      </c>
      <c r="V12" s="181"/>
      <c r="W12" s="181" t="s">
        <v>490</v>
      </c>
      <c r="X12" s="181" t="s">
        <v>14</v>
      </c>
      <c r="Y12" s="181" t="s">
        <v>551</v>
      </c>
      <c r="Z12" s="181" t="s">
        <v>552</v>
      </c>
      <c r="AA12" s="181" t="s">
        <v>553</v>
      </c>
      <c r="AB12" s="181" t="s">
        <v>453</v>
      </c>
      <c r="AC12" s="181" t="s">
        <v>554</v>
      </c>
      <c r="AD12" s="187" t="s">
        <v>555</v>
      </c>
      <c r="AE12" s="181" t="s">
        <v>556</v>
      </c>
      <c r="AF12" s="181" t="s">
        <v>557</v>
      </c>
      <c r="AG12" s="181" t="s">
        <v>555</v>
      </c>
      <c r="AH12" s="181" t="s">
        <v>556</v>
      </c>
      <c r="AI12" s="187">
        <v>11413700</v>
      </c>
      <c r="AJ12" s="187">
        <v>0</v>
      </c>
      <c r="AK12" s="187">
        <v>0</v>
      </c>
      <c r="AL12" s="187">
        <f t="shared" si="0"/>
        <v>11413700</v>
      </c>
      <c r="AM12" s="187">
        <v>10150300</v>
      </c>
      <c r="AN12" s="187">
        <v>0</v>
      </c>
      <c r="AO12" s="187">
        <v>0</v>
      </c>
      <c r="AP12" s="187">
        <f t="shared" si="1"/>
        <v>10150300</v>
      </c>
      <c r="AQ12" s="187">
        <f t="shared" si="2"/>
        <v>1263400</v>
      </c>
      <c r="AR12" s="187">
        <f t="shared" si="3"/>
        <v>98051.898000000001</v>
      </c>
      <c r="AS12" s="187">
        <f t="shared" si="4"/>
        <v>105006.04000000001</v>
      </c>
      <c r="AT12" s="187">
        <f t="shared" si="5"/>
        <v>6954.1420000000071</v>
      </c>
    </row>
    <row r="13" spans="1:46" x14ac:dyDescent="0.25">
      <c r="A13" s="181" t="s">
        <v>558</v>
      </c>
      <c r="B13" s="181">
        <v>9.8408999999999995</v>
      </c>
      <c r="C13" s="181" t="s">
        <v>532</v>
      </c>
      <c r="D13" s="182" t="s">
        <v>559</v>
      </c>
      <c r="E13" s="181" t="s">
        <v>445</v>
      </c>
      <c r="F13" s="181" t="s">
        <v>446</v>
      </c>
      <c r="G13" s="181">
        <v>0</v>
      </c>
      <c r="H13" s="189">
        <v>0</v>
      </c>
      <c r="I13" s="189"/>
      <c r="J13" s="189"/>
      <c r="K13" s="189"/>
      <c r="L13" s="189"/>
      <c r="M13" s="189" t="s">
        <v>535</v>
      </c>
      <c r="N13" s="181" t="s">
        <v>501</v>
      </c>
      <c r="O13" s="185"/>
      <c r="P13" s="186" t="s">
        <v>427</v>
      </c>
      <c r="Q13" s="181" t="s">
        <v>428</v>
      </c>
      <c r="R13" s="178" t="s">
        <v>560</v>
      </c>
      <c r="S13" s="181" t="s">
        <v>54</v>
      </c>
      <c r="T13" s="181" t="s">
        <v>537</v>
      </c>
      <c r="U13" s="181" t="s">
        <v>538</v>
      </c>
      <c r="V13" s="181"/>
      <c r="W13" s="181" t="s">
        <v>448</v>
      </c>
      <c r="X13" s="181" t="s">
        <v>449</v>
      </c>
      <c r="Y13" s="181" t="s">
        <v>561</v>
      </c>
      <c r="Z13" s="181" t="s">
        <v>562</v>
      </c>
      <c r="AA13" s="181" t="s">
        <v>8</v>
      </c>
      <c r="AB13" s="181" t="s">
        <v>453</v>
      </c>
      <c r="AC13" s="181" t="s">
        <v>563</v>
      </c>
      <c r="AD13" s="187" t="s">
        <v>439</v>
      </c>
      <c r="AE13" s="181" t="s">
        <v>496</v>
      </c>
      <c r="AF13" s="181" t="s">
        <v>519</v>
      </c>
      <c r="AG13" s="181" t="s">
        <v>564</v>
      </c>
      <c r="AH13" s="181" t="s">
        <v>565</v>
      </c>
      <c r="AI13" s="187">
        <v>0</v>
      </c>
      <c r="AJ13" s="187">
        <v>0</v>
      </c>
      <c r="AK13" s="187">
        <v>0</v>
      </c>
      <c r="AL13" s="187">
        <f t="shared" si="0"/>
        <v>0</v>
      </c>
      <c r="AM13" s="187">
        <v>0</v>
      </c>
      <c r="AN13" s="187">
        <v>0</v>
      </c>
      <c r="AO13" s="187">
        <v>0</v>
      </c>
      <c r="AP13" s="187">
        <f t="shared" si="1"/>
        <v>0</v>
      </c>
      <c r="AQ13" s="187">
        <f t="shared" si="2"/>
        <v>0</v>
      </c>
      <c r="AR13" s="187">
        <f t="shared" si="3"/>
        <v>0</v>
      </c>
      <c r="AS13" s="187">
        <f t="shared" si="4"/>
        <v>0</v>
      </c>
      <c r="AT13" s="187">
        <f t="shared" si="5"/>
        <v>0</v>
      </c>
    </row>
    <row r="14" spans="1:46" x14ac:dyDescent="0.25">
      <c r="A14" s="181" t="s">
        <v>566</v>
      </c>
      <c r="B14" s="181">
        <v>112.48439999999999</v>
      </c>
      <c r="C14" s="181" t="s">
        <v>532</v>
      </c>
      <c r="D14" s="182" t="s">
        <v>546</v>
      </c>
      <c r="E14" s="181" t="s">
        <v>547</v>
      </c>
      <c r="F14" s="181" t="s">
        <v>548</v>
      </c>
      <c r="G14" s="181">
        <v>0</v>
      </c>
      <c r="H14" s="189">
        <v>0</v>
      </c>
      <c r="I14" s="194">
        <v>0</v>
      </c>
      <c r="J14" s="193" t="s">
        <v>549</v>
      </c>
      <c r="K14" s="189"/>
      <c r="L14" s="189"/>
      <c r="M14" s="189" t="s">
        <v>535</v>
      </c>
      <c r="N14" s="181" t="s">
        <v>459</v>
      </c>
      <c r="O14" s="185"/>
      <c r="P14" s="186" t="s">
        <v>427</v>
      </c>
      <c r="Q14" s="181" t="s">
        <v>428</v>
      </c>
      <c r="R14" s="178" t="s">
        <v>567</v>
      </c>
      <c r="S14" s="181" t="s">
        <v>54</v>
      </c>
      <c r="T14" s="181" t="s">
        <v>537</v>
      </c>
      <c r="U14" s="181" t="s">
        <v>538</v>
      </c>
      <c r="V14" s="181"/>
      <c r="W14" s="181" t="s">
        <v>490</v>
      </c>
      <c r="X14" s="181" t="s">
        <v>14</v>
      </c>
      <c r="Y14" s="181" t="s">
        <v>551</v>
      </c>
      <c r="Z14" s="181" t="s">
        <v>552</v>
      </c>
      <c r="AA14" s="181" t="s">
        <v>553</v>
      </c>
      <c r="AB14" s="181" t="s">
        <v>453</v>
      </c>
      <c r="AC14" s="181" t="s">
        <v>554</v>
      </c>
      <c r="AD14" s="187" t="s">
        <v>555</v>
      </c>
      <c r="AE14" s="181" t="s">
        <v>556</v>
      </c>
      <c r="AF14" s="181" t="s">
        <v>557</v>
      </c>
      <c r="AG14" s="181" t="s">
        <v>555</v>
      </c>
      <c r="AH14" s="181" t="s">
        <v>556</v>
      </c>
      <c r="AI14" s="187">
        <v>113890500</v>
      </c>
      <c r="AJ14" s="187">
        <v>0</v>
      </c>
      <c r="AK14" s="187">
        <v>0</v>
      </c>
      <c r="AL14" s="187">
        <f t="shared" si="0"/>
        <v>113890500</v>
      </c>
      <c r="AM14" s="187">
        <v>69220500</v>
      </c>
      <c r="AN14" s="187">
        <v>0</v>
      </c>
      <c r="AO14" s="187">
        <v>0</v>
      </c>
      <c r="AP14" s="187">
        <f t="shared" si="1"/>
        <v>69220500</v>
      </c>
      <c r="AQ14" s="187">
        <f t="shared" si="2"/>
        <v>44670000</v>
      </c>
      <c r="AR14" s="187">
        <f t="shared" si="3"/>
        <v>668670.03</v>
      </c>
      <c r="AS14" s="187">
        <f t="shared" si="4"/>
        <v>1047792.6000000001</v>
      </c>
      <c r="AT14" s="187">
        <f t="shared" si="5"/>
        <v>379122.57000000007</v>
      </c>
    </row>
    <row r="15" spans="1:46" x14ac:dyDescent="0.25">
      <c r="A15" s="181" t="s">
        <v>568</v>
      </c>
      <c r="B15" s="181">
        <v>67.204400000000007</v>
      </c>
      <c r="C15" s="181" t="s">
        <v>532</v>
      </c>
      <c r="D15" s="182" t="s">
        <v>546</v>
      </c>
      <c r="E15" s="181" t="s">
        <v>547</v>
      </c>
      <c r="F15" s="181" t="s">
        <v>548</v>
      </c>
      <c r="G15" s="181">
        <v>0</v>
      </c>
      <c r="H15" s="188">
        <v>0</v>
      </c>
      <c r="I15" s="195">
        <v>0</v>
      </c>
      <c r="J15" s="196" t="s">
        <v>549</v>
      </c>
      <c r="K15" s="197"/>
      <c r="L15" s="189"/>
      <c r="M15" s="189" t="s">
        <v>535</v>
      </c>
      <c r="N15" s="181" t="s">
        <v>459</v>
      </c>
      <c r="O15" s="185"/>
      <c r="P15" s="186" t="s">
        <v>427</v>
      </c>
      <c r="Q15" s="181" t="s">
        <v>428</v>
      </c>
      <c r="R15" s="178" t="s">
        <v>569</v>
      </c>
      <c r="S15" s="181" t="s">
        <v>570</v>
      </c>
      <c r="T15" s="181" t="s">
        <v>537</v>
      </c>
      <c r="U15" s="181" t="s">
        <v>538</v>
      </c>
      <c r="V15" s="181"/>
      <c r="W15" s="181" t="s">
        <v>490</v>
      </c>
      <c r="X15" s="181" t="s">
        <v>14</v>
      </c>
      <c r="Y15" s="181" t="s">
        <v>551</v>
      </c>
      <c r="Z15" s="181" t="s">
        <v>552</v>
      </c>
      <c r="AA15" s="181" t="s">
        <v>553</v>
      </c>
      <c r="AB15" s="181" t="s">
        <v>453</v>
      </c>
      <c r="AC15" s="181" t="s">
        <v>554</v>
      </c>
      <c r="AD15" s="187" t="s">
        <v>555</v>
      </c>
      <c r="AE15" s="181" t="s">
        <v>556</v>
      </c>
      <c r="AF15" s="181" t="s">
        <v>557</v>
      </c>
      <c r="AG15" s="181" t="s">
        <v>555</v>
      </c>
      <c r="AH15" s="181" t="s">
        <v>556</v>
      </c>
      <c r="AI15" s="187">
        <v>68044500</v>
      </c>
      <c r="AJ15" s="187">
        <v>0</v>
      </c>
      <c r="AK15" s="187">
        <v>0</v>
      </c>
      <c r="AL15" s="187">
        <f t="shared" si="0"/>
        <v>68044500</v>
      </c>
      <c r="AM15" s="187">
        <v>37127200</v>
      </c>
      <c r="AN15" s="187">
        <v>0</v>
      </c>
      <c r="AO15" s="187">
        <v>0</v>
      </c>
      <c r="AP15" s="187">
        <f t="shared" si="1"/>
        <v>37127200</v>
      </c>
      <c r="AQ15" s="187">
        <f t="shared" si="2"/>
        <v>30917300</v>
      </c>
      <c r="AR15" s="187">
        <f t="shared" si="3"/>
        <v>358648.75199999998</v>
      </c>
      <c r="AS15" s="187">
        <f t="shared" si="4"/>
        <v>626009.4</v>
      </c>
      <c r="AT15" s="187">
        <f t="shared" si="5"/>
        <v>267360.64800000004</v>
      </c>
    </row>
    <row r="16" spans="1:46" x14ac:dyDescent="0.25">
      <c r="A16" s="190" t="s">
        <v>11</v>
      </c>
      <c r="B16" s="181">
        <v>253.92140000000001</v>
      </c>
      <c r="C16" s="181" t="s">
        <v>532</v>
      </c>
      <c r="D16" s="182" t="s">
        <v>571</v>
      </c>
      <c r="E16" s="181" t="s">
        <v>423</v>
      </c>
      <c r="F16" s="181" t="s">
        <v>572</v>
      </c>
      <c r="G16" s="181">
        <v>2</v>
      </c>
      <c r="H16" s="183">
        <v>578290</v>
      </c>
      <c r="I16" s="198"/>
      <c r="J16" s="192"/>
      <c r="K16" s="183"/>
      <c r="L16" s="183"/>
      <c r="M16" s="183" t="s">
        <v>535</v>
      </c>
      <c r="N16" s="181" t="s">
        <v>573</v>
      </c>
      <c r="O16" s="185"/>
      <c r="P16" s="186" t="s">
        <v>427</v>
      </c>
      <c r="Q16" s="181" t="s">
        <v>428</v>
      </c>
      <c r="R16" s="178" t="s">
        <v>574</v>
      </c>
      <c r="S16" s="181" t="s">
        <v>51</v>
      </c>
      <c r="T16" s="181" t="s">
        <v>537</v>
      </c>
      <c r="U16" s="181" t="s">
        <v>538</v>
      </c>
      <c r="V16" s="181"/>
      <c r="W16" s="181" t="s">
        <v>433</v>
      </c>
      <c r="X16" s="181" t="s">
        <v>19</v>
      </c>
      <c r="Y16" s="181" t="s">
        <v>575</v>
      </c>
      <c r="Z16" s="181" t="s">
        <v>576</v>
      </c>
      <c r="AA16" s="181" t="s">
        <v>577</v>
      </c>
      <c r="AB16" s="181" t="s">
        <v>578</v>
      </c>
      <c r="AC16" s="181" t="s">
        <v>579</v>
      </c>
      <c r="AD16" s="187" t="s">
        <v>580</v>
      </c>
      <c r="AE16" s="181" t="s">
        <v>581</v>
      </c>
      <c r="AF16" s="181" t="s">
        <v>571</v>
      </c>
      <c r="AG16" s="181" t="s">
        <v>439</v>
      </c>
      <c r="AH16" s="181" t="s">
        <v>582</v>
      </c>
      <c r="AI16" s="187">
        <v>380882100</v>
      </c>
      <c r="AJ16" s="187">
        <v>0</v>
      </c>
      <c r="AK16" s="187">
        <v>510229300</v>
      </c>
      <c r="AL16" s="187">
        <f t="shared" si="0"/>
        <v>891111400</v>
      </c>
      <c r="AM16" s="187">
        <v>247028400</v>
      </c>
      <c r="AN16" s="187">
        <v>0</v>
      </c>
      <c r="AO16" s="187">
        <v>3598800</v>
      </c>
      <c r="AP16" s="187">
        <f t="shared" si="1"/>
        <v>250627200</v>
      </c>
      <c r="AQ16" s="187">
        <f t="shared" si="2"/>
        <v>640484200</v>
      </c>
      <c r="AR16" s="187">
        <f t="shared" si="3"/>
        <v>2421058.7519999999</v>
      </c>
      <c r="AS16" s="187">
        <f t="shared" si="4"/>
        <v>8198224.8800000008</v>
      </c>
      <c r="AT16" s="187">
        <f t="shared" si="5"/>
        <v>5777166.1280000005</v>
      </c>
    </row>
    <row r="17" spans="1:46" x14ac:dyDescent="0.25">
      <c r="A17" s="181" t="s">
        <v>583</v>
      </c>
      <c r="B17" s="181">
        <v>65.544499999999999</v>
      </c>
      <c r="C17" s="181" t="s">
        <v>532</v>
      </c>
      <c r="D17" s="182" t="s">
        <v>584</v>
      </c>
      <c r="E17" s="181" t="s">
        <v>547</v>
      </c>
      <c r="F17" s="181" t="s">
        <v>585</v>
      </c>
      <c r="G17" s="181">
        <v>0</v>
      </c>
      <c r="H17" s="189">
        <v>0</v>
      </c>
      <c r="I17" s="183">
        <v>0</v>
      </c>
      <c r="J17" s="199" t="s">
        <v>586</v>
      </c>
      <c r="K17" s="199"/>
      <c r="L17" s="183"/>
      <c r="M17" s="183" t="s">
        <v>535</v>
      </c>
      <c r="N17" s="181" t="s">
        <v>459</v>
      </c>
      <c r="O17" s="185"/>
      <c r="P17" s="186" t="s">
        <v>427</v>
      </c>
      <c r="Q17" s="181" t="s">
        <v>428</v>
      </c>
      <c r="R17" s="178" t="s">
        <v>587</v>
      </c>
      <c r="S17" s="181" t="s">
        <v>588</v>
      </c>
      <c r="T17" s="181" t="s">
        <v>537</v>
      </c>
      <c r="U17" s="181" t="s">
        <v>538</v>
      </c>
      <c r="V17" s="181"/>
      <c r="W17" s="181" t="s">
        <v>490</v>
      </c>
      <c r="X17" s="181" t="s">
        <v>14</v>
      </c>
      <c r="Y17" s="181" t="s">
        <v>589</v>
      </c>
      <c r="Z17" s="181" t="s">
        <v>590</v>
      </c>
      <c r="AA17" s="181" t="s">
        <v>591</v>
      </c>
      <c r="AB17" s="181" t="s">
        <v>453</v>
      </c>
      <c r="AC17" s="181" t="s">
        <v>592</v>
      </c>
      <c r="AD17" s="187" t="s">
        <v>593</v>
      </c>
      <c r="AE17" s="181" t="s">
        <v>594</v>
      </c>
      <c r="AF17" s="181" t="s">
        <v>584</v>
      </c>
      <c r="AG17" s="181" t="s">
        <v>439</v>
      </c>
      <c r="AH17" s="181" t="s">
        <v>595</v>
      </c>
      <c r="AI17" s="187">
        <v>24886400</v>
      </c>
      <c r="AJ17" s="187">
        <v>0</v>
      </c>
      <c r="AK17" s="187">
        <v>0</v>
      </c>
      <c r="AL17" s="187">
        <f t="shared" si="0"/>
        <v>24886400</v>
      </c>
      <c r="AM17" s="187">
        <v>9305800</v>
      </c>
      <c r="AN17" s="187">
        <v>0</v>
      </c>
      <c r="AO17" s="187">
        <v>0</v>
      </c>
      <c r="AP17" s="187">
        <f t="shared" si="1"/>
        <v>9305800</v>
      </c>
      <c r="AQ17" s="187">
        <f t="shared" si="2"/>
        <v>15580600</v>
      </c>
      <c r="AR17" s="187">
        <f t="shared" si="3"/>
        <v>89894.027999999991</v>
      </c>
      <c r="AS17" s="187">
        <f t="shared" si="4"/>
        <v>228954.88</v>
      </c>
      <c r="AT17" s="187">
        <f t="shared" si="5"/>
        <v>139060.85200000001</v>
      </c>
    </row>
    <row r="18" spans="1:46" x14ac:dyDescent="0.25">
      <c r="A18" s="181" t="s">
        <v>596</v>
      </c>
      <c r="B18" s="181">
        <v>111.5393</v>
      </c>
      <c r="C18" s="181" t="s">
        <v>532</v>
      </c>
      <c r="D18" s="182" t="s">
        <v>597</v>
      </c>
      <c r="E18" s="181" t="s">
        <v>547</v>
      </c>
      <c r="F18" s="181" t="s">
        <v>585</v>
      </c>
      <c r="G18" s="181">
        <v>0</v>
      </c>
      <c r="H18" s="189">
        <v>0</v>
      </c>
      <c r="I18" s="191">
        <v>3530000</v>
      </c>
      <c r="J18" s="189"/>
      <c r="K18" s="189"/>
      <c r="L18" s="189"/>
      <c r="M18" s="183" t="s">
        <v>535</v>
      </c>
      <c r="N18" s="181" t="s">
        <v>459</v>
      </c>
      <c r="O18" s="185"/>
      <c r="P18" s="186" t="s">
        <v>427</v>
      </c>
      <c r="Q18" s="181" t="s">
        <v>428</v>
      </c>
      <c r="R18" s="178" t="s">
        <v>598</v>
      </c>
      <c r="S18" s="181" t="s">
        <v>588</v>
      </c>
      <c r="T18" s="181" t="s">
        <v>537</v>
      </c>
      <c r="U18" s="181" t="s">
        <v>538</v>
      </c>
      <c r="V18" s="181"/>
      <c r="W18" s="181" t="s">
        <v>490</v>
      </c>
      <c r="X18" s="181" t="s">
        <v>14</v>
      </c>
      <c r="Y18" s="181" t="s">
        <v>589</v>
      </c>
      <c r="Z18" s="181" t="s">
        <v>590</v>
      </c>
      <c r="AA18" s="181" t="s">
        <v>591</v>
      </c>
      <c r="AB18" s="181" t="s">
        <v>453</v>
      </c>
      <c r="AC18" s="181" t="s">
        <v>592</v>
      </c>
      <c r="AD18" s="187" t="s">
        <v>439</v>
      </c>
      <c r="AE18" s="181" t="s">
        <v>599</v>
      </c>
      <c r="AF18" s="181" t="s">
        <v>557</v>
      </c>
      <c r="AG18" s="181" t="s">
        <v>600</v>
      </c>
      <c r="AH18" s="181" t="s">
        <v>601</v>
      </c>
      <c r="AI18" s="187">
        <v>42350100</v>
      </c>
      <c r="AJ18" s="187">
        <v>0</v>
      </c>
      <c r="AK18" s="187">
        <v>0</v>
      </c>
      <c r="AL18" s="187">
        <f t="shared" si="0"/>
        <v>42350100</v>
      </c>
      <c r="AM18" s="187">
        <v>15836000</v>
      </c>
      <c r="AN18" s="187">
        <v>0</v>
      </c>
      <c r="AO18" s="187">
        <v>0</v>
      </c>
      <c r="AP18" s="187">
        <f t="shared" si="1"/>
        <v>15836000</v>
      </c>
      <c r="AQ18" s="187">
        <f t="shared" si="2"/>
        <v>26514100</v>
      </c>
      <c r="AR18" s="187">
        <f t="shared" si="3"/>
        <v>152975.76</v>
      </c>
      <c r="AS18" s="187">
        <f t="shared" si="4"/>
        <v>389620.92000000004</v>
      </c>
      <c r="AT18" s="187">
        <f t="shared" si="5"/>
        <v>236645.16000000003</v>
      </c>
    </row>
    <row r="19" spans="1:46" x14ac:dyDescent="0.25">
      <c r="A19" s="181" t="s">
        <v>602</v>
      </c>
      <c r="B19" s="181">
        <v>92.769300000000001</v>
      </c>
      <c r="C19" s="181" t="s">
        <v>532</v>
      </c>
      <c r="D19" s="182" t="s">
        <v>584</v>
      </c>
      <c r="E19" s="181" t="s">
        <v>547</v>
      </c>
      <c r="F19" s="181" t="s">
        <v>585</v>
      </c>
      <c r="G19" s="181">
        <v>0</v>
      </c>
      <c r="H19" s="189">
        <v>0</v>
      </c>
      <c r="I19" s="189">
        <v>0</v>
      </c>
      <c r="J19" s="189"/>
      <c r="K19" s="189"/>
      <c r="L19" s="189"/>
      <c r="M19" s="183" t="s">
        <v>535</v>
      </c>
      <c r="N19" s="181" t="s">
        <v>459</v>
      </c>
      <c r="O19" s="185"/>
      <c r="P19" s="186" t="s">
        <v>427</v>
      </c>
      <c r="Q19" s="181" t="s">
        <v>428</v>
      </c>
      <c r="R19" s="178" t="s">
        <v>603</v>
      </c>
      <c r="S19" s="181" t="s">
        <v>604</v>
      </c>
      <c r="T19" s="181" t="s">
        <v>537</v>
      </c>
      <c r="U19" s="181" t="s">
        <v>538</v>
      </c>
      <c r="V19" s="181"/>
      <c r="W19" s="181" t="s">
        <v>490</v>
      </c>
      <c r="X19" s="181" t="s">
        <v>14</v>
      </c>
      <c r="Y19" s="181" t="s">
        <v>589</v>
      </c>
      <c r="Z19" s="181" t="s">
        <v>590</v>
      </c>
      <c r="AA19" s="181" t="s">
        <v>591</v>
      </c>
      <c r="AB19" s="181" t="s">
        <v>453</v>
      </c>
      <c r="AC19" s="181" t="s">
        <v>592</v>
      </c>
      <c r="AD19" s="187" t="s">
        <v>593</v>
      </c>
      <c r="AE19" s="181" t="s">
        <v>594</v>
      </c>
      <c r="AF19" s="181" t="s">
        <v>584</v>
      </c>
      <c r="AG19" s="181" t="s">
        <v>439</v>
      </c>
      <c r="AH19" s="181" t="s">
        <v>595</v>
      </c>
      <c r="AI19" s="187">
        <v>35223300</v>
      </c>
      <c r="AJ19" s="187">
        <v>0</v>
      </c>
      <c r="AK19" s="187">
        <v>0</v>
      </c>
      <c r="AL19" s="187">
        <f t="shared" si="0"/>
        <v>35223300</v>
      </c>
      <c r="AM19" s="187">
        <v>13171100</v>
      </c>
      <c r="AN19" s="187">
        <v>0</v>
      </c>
      <c r="AO19" s="187">
        <v>0</v>
      </c>
      <c r="AP19" s="187">
        <f t="shared" si="1"/>
        <v>13171100</v>
      </c>
      <c r="AQ19" s="187">
        <f t="shared" si="2"/>
        <v>22052200</v>
      </c>
      <c r="AR19" s="187">
        <f t="shared" si="3"/>
        <v>127232.826</v>
      </c>
      <c r="AS19" s="187">
        <f t="shared" si="4"/>
        <v>324054.36</v>
      </c>
      <c r="AT19" s="187">
        <f t="shared" si="5"/>
        <v>196821.53399999999</v>
      </c>
    </row>
    <row r="20" spans="1:46" x14ac:dyDescent="0.25">
      <c r="A20" s="181" t="s">
        <v>605</v>
      </c>
      <c r="B20" s="181">
        <v>52.6905</v>
      </c>
      <c r="C20" s="181" t="s">
        <v>532</v>
      </c>
      <c r="D20" s="182" t="s">
        <v>606</v>
      </c>
      <c r="E20" s="181"/>
      <c r="F20" s="181"/>
      <c r="G20" s="181"/>
      <c r="H20" s="189"/>
      <c r="I20" s="189"/>
      <c r="J20" s="189"/>
      <c r="K20" s="189"/>
      <c r="L20" s="189"/>
      <c r="M20" s="183" t="s">
        <v>535</v>
      </c>
      <c r="N20" s="181"/>
      <c r="O20" s="185"/>
      <c r="P20" s="186"/>
      <c r="Q20" s="181"/>
      <c r="R20" s="178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7"/>
      <c r="AE20" s="181"/>
      <c r="AF20" s="181"/>
      <c r="AG20" s="181"/>
      <c r="AH20" s="181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</row>
    <row r="21" spans="1:46" x14ac:dyDescent="0.25">
      <c r="A21" s="180" t="s">
        <v>108</v>
      </c>
      <c r="B21" s="181">
        <v>8.2260000000000009</v>
      </c>
      <c r="C21" s="181" t="s">
        <v>532</v>
      </c>
      <c r="D21" s="182" t="s">
        <v>307</v>
      </c>
      <c r="E21" s="181" t="s">
        <v>423</v>
      </c>
      <c r="F21" s="181" t="s">
        <v>607</v>
      </c>
      <c r="G21" s="181">
        <v>2</v>
      </c>
      <c r="H21" s="183">
        <v>34340</v>
      </c>
      <c r="I21" s="183">
        <v>0</v>
      </c>
      <c r="J21" s="183"/>
      <c r="K21" s="183"/>
      <c r="L21" s="183"/>
      <c r="M21" s="183" t="s">
        <v>535</v>
      </c>
      <c r="N21" s="181" t="s">
        <v>608</v>
      </c>
      <c r="O21" s="185"/>
      <c r="P21" s="186" t="s">
        <v>427</v>
      </c>
      <c r="Q21" s="181" t="s">
        <v>428</v>
      </c>
      <c r="R21" s="178" t="s">
        <v>609</v>
      </c>
      <c r="S21" s="181" t="s">
        <v>109</v>
      </c>
      <c r="T21" s="181" t="s">
        <v>537</v>
      </c>
      <c r="U21" s="181" t="s">
        <v>538</v>
      </c>
      <c r="V21" s="181"/>
      <c r="W21" s="181" t="s">
        <v>433</v>
      </c>
      <c r="X21" s="181" t="s">
        <v>19</v>
      </c>
      <c r="Y21" s="181" t="s">
        <v>610</v>
      </c>
      <c r="Z21" s="181" t="s">
        <v>611</v>
      </c>
      <c r="AA21" s="181" t="s">
        <v>5</v>
      </c>
      <c r="AB21" s="181" t="s">
        <v>453</v>
      </c>
      <c r="AC21" s="181" t="s">
        <v>538</v>
      </c>
      <c r="AD21" s="187" t="s">
        <v>439</v>
      </c>
      <c r="AE21" s="181" t="s">
        <v>496</v>
      </c>
      <c r="AF21" s="181" t="s">
        <v>612</v>
      </c>
      <c r="AG21" s="181" t="s">
        <v>439</v>
      </c>
      <c r="AH21" s="181" t="s">
        <v>613</v>
      </c>
      <c r="AI21" s="187">
        <v>10542800</v>
      </c>
      <c r="AJ21" s="187">
        <v>0</v>
      </c>
      <c r="AK21" s="187">
        <v>6811000</v>
      </c>
      <c r="AL21" s="187">
        <f t="shared" ref="AL21:AL36" si="6">SUM(AI21:AK21)</f>
        <v>17353800</v>
      </c>
      <c r="AM21" s="187">
        <v>7936700</v>
      </c>
      <c r="AN21" s="187">
        <v>0</v>
      </c>
      <c r="AO21" s="187">
        <v>5170400</v>
      </c>
      <c r="AP21" s="187">
        <f t="shared" ref="AP21:AP36" si="7">SUM(AM21:AO21)</f>
        <v>13107100</v>
      </c>
      <c r="AQ21" s="187">
        <f t="shared" ref="AQ21:AQ36" si="8">SUM(AL21-AP21)</f>
        <v>4246700</v>
      </c>
      <c r="AR21" s="187">
        <f t="shared" ref="AR21:AR36" si="9">SUM(AP21/100*0.966)</f>
        <v>126614.586</v>
      </c>
      <c r="AS21" s="187">
        <f t="shared" ref="AS21:AS36" si="10">SUM(AL21/100*0.92)</f>
        <v>159654.96000000002</v>
      </c>
      <c r="AT21" s="187">
        <f t="shared" ref="AT21:AT36" si="11">SUM(AS21-AR21)</f>
        <v>33040.374000000025</v>
      </c>
    </row>
    <row r="22" spans="1:46" x14ac:dyDescent="0.25">
      <c r="A22" s="181" t="s">
        <v>614</v>
      </c>
      <c r="B22" s="181">
        <v>83</v>
      </c>
      <c r="C22" s="181" t="s">
        <v>532</v>
      </c>
      <c r="D22" s="182" t="s">
        <v>615</v>
      </c>
      <c r="E22" s="181" t="s">
        <v>547</v>
      </c>
      <c r="F22" s="181" t="s">
        <v>616</v>
      </c>
      <c r="G22" s="181">
        <v>0</v>
      </c>
      <c r="H22" s="189">
        <v>0</v>
      </c>
      <c r="I22" s="183">
        <v>200000</v>
      </c>
      <c r="J22" s="183"/>
      <c r="K22" s="183"/>
      <c r="L22" s="183"/>
      <c r="M22" s="189" t="s">
        <v>535</v>
      </c>
      <c r="N22" s="181" t="s">
        <v>459</v>
      </c>
      <c r="O22" s="185"/>
      <c r="P22" s="186" t="s">
        <v>427</v>
      </c>
      <c r="Q22" s="181" t="s">
        <v>428</v>
      </c>
      <c r="R22" s="178" t="s">
        <v>617</v>
      </c>
      <c r="S22" s="181" t="s">
        <v>205</v>
      </c>
      <c r="T22" s="181" t="s">
        <v>537</v>
      </c>
      <c r="U22" s="181" t="s">
        <v>538</v>
      </c>
      <c r="V22" s="181"/>
      <c r="W22" s="181" t="s">
        <v>490</v>
      </c>
      <c r="X22" s="181" t="s">
        <v>14</v>
      </c>
      <c r="Y22" s="181" t="s">
        <v>618</v>
      </c>
      <c r="Z22" s="181" t="s">
        <v>619</v>
      </c>
      <c r="AA22" s="181" t="s">
        <v>620</v>
      </c>
      <c r="AB22" s="181" t="s">
        <v>437</v>
      </c>
      <c r="AC22" s="181" t="s">
        <v>621</v>
      </c>
      <c r="AD22" s="187" t="s">
        <v>439</v>
      </c>
      <c r="AE22" s="181" t="s">
        <v>622</v>
      </c>
      <c r="AF22" s="181" t="s">
        <v>623</v>
      </c>
      <c r="AG22" s="181" t="s">
        <v>624</v>
      </c>
      <c r="AH22" s="181" t="s">
        <v>625</v>
      </c>
      <c r="AI22" s="187">
        <v>84037500</v>
      </c>
      <c r="AJ22" s="187">
        <v>0</v>
      </c>
      <c r="AK22" s="187">
        <v>0</v>
      </c>
      <c r="AL22" s="187">
        <f t="shared" si="6"/>
        <v>84037500</v>
      </c>
      <c r="AM22" s="187">
        <v>84037500</v>
      </c>
      <c r="AN22" s="187">
        <v>0</v>
      </c>
      <c r="AO22" s="187">
        <v>0</v>
      </c>
      <c r="AP22" s="187">
        <f t="shared" si="7"/>
        <v>84037500</v>
      </c>
      <c r="AQ22" s="187">
        <f t="shared" si="8"/>
        <v>0</v>
      </c>
      <c r="AR22" s="187">
        <f t="shared" si="9"/>
        <v>811802.25</v>
      </c>
      <c r="AS22" s="187">
        <f t="shared" si="10"/>
        <v>773145</v>
      </c>
      <c r="AT22" s="187">
        <f t="shared" si="11"/>
        <v>-38657.25</v>
      </c>
    </row>
    <row r="23" spans="1:46" x14ac:dyDescent="0.25">
      <c r="A23" s="181" t="s">
        <v>46</v>
      </c>
      <c r="B23" s="181">
        <v>9.1190999999999995</v>
      </c>
      <c r="C23" s="181" t="s">
        <v>532</v>
      </c>
      <c r="D23" s="182" t="s">
        <v>615</v>
      </c>
      <c r="E23" s="181" t="s">
        <v>547</v>
      </c>
      <c r="F23" s="181" t="s">
        <v>616</v>
      </c>
      <c r="G23" s="181">
        <v>0</v>
      </c>
      <c r="H23" s="189">
        <v>0</v>
      </c>
      <c r="I23" s="189">
        <v>0</v>
      </c>
      <c r="J23" s="189"/>
      <c r="K23" s="189"/>
      <c r="L23" s="189"/>
      <c r="M23" s="189" t="s">
        <v>535</v>
      </c>
      <c r="N23" s="181" t="s">
        <v>501</v>
      </c>
      <c r="O23" s="185"/>
      <c r="P23" s="186" t="s">
        <v>427</v>
      </c>
      <c r="Q23" s="181" t="s">
        <v>428</v>
      </c>
      <c r="R23" s="178" t="s">
        <v>626</v>
      </c>
      <c r="S23" s="181" t="s">
        <v>60</v>
      </c>
      <c r="T23" s="181" t="s">
        <v>537</v>
      </c>
      <c r="U23" s="181" t="s">
        <v>538</v>
      </c>
      <c r="V23" s="181"/>
      <c r="W23" s="181" t="s">
        <v>490</v>
      </c>
      <c r="X23" s="181" t="s">
        <v>14</v>
      </c>
      <c r="Y23" s="181" t="s">
        <v>627</v>
      </c>
      <c r="Z23" s="181" t="s">
        <v>628</v>
      </c>
      <c r="AA23" s="181" t="s">
        <v>629</v>
      </c>
      <c r="AB23" s="181" t="s">
        <v>630</v>
      </c>
      <c r="AC23" s="181" t="s">
        <v>631</v>
      </c>
      <c r="AD23" s="187" t="s">
        <v>632</v>
      </c>
      <c r="AE23" s="181" t="s">
        <v>633</v>
      </c>
      <c r="AF23" s="181" t="s">
        <v>634</v>
      </c>
      <c r="AG23" s="181" t="s">
        <v>635</v>
      </c>
      <c r="AH23" s="181" t="s">
        <v>625</v>
      </c>
      <c r="AI23" s="187">
        <v>9233100</v>
      </c>
      <c r="AJ23" s="187">
        <v>0</v>
      </c>
      <c r="AK23" s="187">
        <v>0</v>
      </c>
      <c r="AL23" s="187">
        <f t="shared" si="6"/>
        <v>9233100</v>
      </c>
      <c r="AM23" s="187">
        <v>6976100</v>
      </c>
      <c r="AN23" s="187">
        <v>0</v>
      </c>
      <c r="AO23" s="187">
        <v>0</v>
      </c>
      <c r="AP23" s="187">
        <f t="shared" si="7"/>
        <v>6976100</v>
      </c>
      <c r="AQ23" s="187">
        <f t="shared" si="8"/>
        <v>2257000</v>
      </c>
      <c r="AR23" s="187">
        <f t="shared" si="9"/>
        <v>67389.126000000004</v>
      </c>
      <c r="AS23" s="187">
        <f t="shared" si="10"/>
        <v>84944.52</v>
      </c>
      <c r="AT23" s="187">
        <f t="shared" si="11"/>
        <v>17555.394</v>
      </c>
    </row>
    <row r="24" spans="1:46" x14ac:dyDescent="0.25">
      <c r="A24" s="181" t="s">
        <v>636</v>
      </c>
      <c r="B24" s="181">
        <v>3.101</v>
      </c>
      <c r="C24" s="181" t="s">
        <v>532</v>
      </c>
      <c r="D24" s="182" t="s">
        <v>615</v>
      </c>
      <c r="E24" s="181" t="s">
        <v>547</v>
      </c>
      <c r="F24" s="181" t="s">
        <v>446</v>
      </c>
      <c r="G24" s="181">
        <v>0</v>
      </c>
      <c r="H24" s="189">
        <v>0</v>
      </c>
      <c r="I24" s="189"/>
      <c r="J24" s="189"/>
      <c r="K24" s="189"/>
      <c r="L24" s="189"/>
      <c r="M24" s="189" t="s">
        <v>535</v>
      </c>
      <c r="N24" s="181" t="s">
        <v>459</v>
      </c>
      <c r="O24" s="185"/>
      <c r="P24" s="186" t="s">
        <v>427</v>
      </c>
      <c r="Q24" s="181" t="s">
        <v>428</v>
      </c>
      <c r="R24" s="178" t="s">
        <v>637</v>
      </c>
      <c r="S24" s="181" t="s">
        <v>205</v>
      </c>
      <c r="T24" s="181" t="s">
        <v>638</v>
      </c>
      <c r="U24" s="181" t="s">
        <v>639</v>
      </c>
      <c r="V24" s="181"/>
      <c r="W24" s="181" t="s">
        <v>490</v>
      </c>
      <c r="X24" s="181" t="s">
        <v>14</v>
      </c>
      <c r="Y24" s="181" t="s">
        <v>640</v>
      </c>
      <c r="Z24" s="181" t="s">
        <v>619</v>
      </c>
      <c r="AA24" s="181" t="s">
        <v>620</v>
      </c>
      <c r="AB24" s="181" t="s">
        <v>437</v>
      </c>
      <c r="AC24" s="181" t="s">
        <v>621</v>
      </c>
      <c r="AD24" s="187" t="s">
        <v>641</v>
      </c>
      <c r="AE24" s="181" t="s">
        <v>642</v>
      </c>
      <c r="AF24" s="181" t="s">
        <v>643</v>
      </c>
      <c r="AG24" s="181" t="s">
        <v>644</v>
      </c>
      <c r="AH24" s="181" t="s">
        <v>645</v>
      </c>
      <c r="AI24" s="187">
        <v>3139800</v>
      </c>
      <c r="AJ24" s="187">
        <v>0</v>
      </c>
      <c r="AK24" s="187">
        <v>0</v>
      </c>
      <c r="AL24" s="187">
        <f t="shared" si="6"/>
        <v>3139800</v>
      </c>
      <c r="AM24" s="187">
        <v>1507000</v>
      </c>
      <c r="AN24" s="187">
        <v>0</v>
      </c>
      <c r="AO24" s="187">
        <v>0</v>
      </c>
      <c r="AP24" s="187">
        <f t="shared" si="7"/>
        <v>1507000</v>
      </c>
      <c r="AQ24" s="187">
        <f t="shared" si="8"/>
        <v>1632800</v>
      </c>
      <c r="AR24" s="187">
        <f t="shared" si="9"/>
        <v>14557.619999999999</v>
      </c>
      <c r="AS24" s="187">
        <f t="shared" si="10"/>
        <v>28886.16</v>
      </c>
      <c r="AT24" s="187">
        <f t="shared" si="11"/>
        <v>14328.54</v>
      </c>
    </row>
    <row r="25" spans="1:46" x14ac:dyDescent="0.25">
      <c r="A25" s="181" t="s">
        <v>646</v>
      </c>
      <c r="B25" s="181">
        <v>6.5483000000000002</v>
      </c>
      <c r="C25" s="181" t="s">
        <v>532</v>
      </c>
      <c r="D25" s="182" t="s">
        <v>615</v>
      </c>
      <c r="E25" s="181" t="s">
        <v>547</v>
      </c>
      <c r="F25" s="181" t="s">
        <v>446</v>
      </c>
      <c r="G25" s="181">
        <v>0</v>
      </c>
      <c r="H25" s="189">
        <v>0</v>
      </c>
      <c r="I25" s="189">
        <v>0</v>
      </c>
      <c r="J25" s="189"/>
      <c r="K25" s="189"/>
      <c r="L25" s="189"/>
      <c r="M25" s="189" t="s">
        <v>535</v>
      </c>
      <c r="N25" s="181" t="s">
        <v>501</v>
      </c>
      <c r="O25" s="185"/>
      <c r="P25" s="186" t="s">
        <v>427</v>
      </c>
      <c r="Q25" s="181" t="s">
        <v>428</v>
      </c>
      <c r="R25" s="178" t="s">
        <v>647</v>
      </c>
      <c r="S25" s="181" t="s">
        <v>60</v>
      </c>
      <c r="T25" s="181" t="s">
        <v>474</v>
      </c>
      <c r="U25" s="181" t="s">
        <v>475</v>
      </c>
      <c r="V25" s="181"/>
      <c r="W25" s="181" t="s">
        <v>503</v>
      </c>
      <c r="X25" s="181" t="s">
        <v>504</v>
      </c>
      <c r="Y25" s="181" t="s">
        <v>627</v>
      </c>
      <c r="Z25" s="181" t="s">
        <v>628</v>
      </c>
      <c r="AA25" s="181" t="s">
        <v>629</v>
      </c>
      <c r="AB25" s="181" t="s">
        <v>630</v>
      </c>
      <c r="AC25" s="181" t="s">
        <v>631</v>
      </c>
      <c r="AD25" s="187" t="s">
        <v>648</v>
      </c>
      <c r="AE25" s="181" t="s">
        <v>510</v>
      </c>
      <c r="AF25" s="181" t="s">
        <v>649</v>
      </c>
      <c r="AG25" s="181" t="s">
        <v>650</v>
      </c>
      <c r="AH25" s="181" t="s">
        <v>651</v>
      </c>
      <c r="AI25" s="187">
        <v>8840100</v>
      </c>
      <c r="AJ25" s="187">
        <v>0</v>
      </c>
      <c r="AK25" s="187">
        <v>100</v>
      </c>
      <c r="AL25" s="187">
        <f t="shared" si="6"/>
        <v>8840200</v>
      </c>
      <c r="AM25" s="187">
        <v>4991700</v>
      </c>
      <c r="AN25" s="187">
        <v>0</v>
      </c>
      <c r="AO25" s="187">
        <v>100</v>
      </c>
      <c r="AP25" s="187">
        <f t="shared" si="7"/>
        <v>4991800</v>
      </c>
      <c r="AQ25" s="187">
        <f t="shared" si="8"/>
        <v>3848400</v>
      </c>
      <c r="AR25" s="187">
        <f t="shared" si="9"/>
        <v>48220.788</v>
      </c>
      <c r="AS25" s="187">
        <f t="shared" si="10"/>
        <v>81329.84</v>
      </c>
      <c r="AT25" s="187">
        <f t="shared" si="11"/>
        <v>33109.051999999996</v>
      </c>
    </row>
    <row r="26" spans="1:46" x14ac:dyDescent="0.25">
      <c r="A26" s="181" t="s">
        <v>652</v>
      </c>
      <c r="B26" s="181">
        <v>0.23350000000000001</v>
      </c>
      <c r="C26" s="181" t="s">
        <v>532</v>
      </c>
      <c r="D26" s="182" t="s">
        <v>117</v>
      </c>
      <c r="E26" s="181" t="s">
        <v>512</v>
      </c>
      <c r="F26" s="181" t="s">
        <v>446</v>
      </c>
      <c r="G26" s="181">
        <v>0</v>
      </c>
      <c r="H26" s="188">
        <v>0</v>
      </c>
      <c r="I26" s="189"/>
      <c r="J26" s="189"/>
      <c r="K26" s="189"/>
      <c r="L26" s="189"/>
      <c r="M26" s="189" t="s">
        <v>535</v>
      </c>
      <c r="N26" s="181" t="s">
        <v>501</v>
      </c>
      <c r="O26" s="185"/>
      <c r="P26" s="186" t="s">
        <v>427</v>
      </c>
      <c r="Q26" s="181" t="s">
        <v>428</v>
      </c>
      <c r="R26" s="178"/>
      <c r="S26" s="181" t="s">
        <v>513</v>
      </c>
      <c r="T26" s="181" t="s">
        <v>537</v>
      </c>
      <c r="U26" s="181" t="s">
        <v>538</v>
      </c>
      <c r="V26" s="181"/>
      <c r="W26" s="181" t="s">
        <v>514</v>
      </c>
      <c r="X26" s="181" t="s">
        <v>515</v>
      </c>
      <c r="Y26" s="181" t="s">
        <v>516</v>
      </c>
      <c r="Z26" s="181" t="s">
        <v>517</v>
      </c>
      <c r="AA26" s="181" t="s">
        <v>86</v>
      </c>
      <c r="AB26" s="181" t="s">
        <v>453</v>
      </c>
      <c r="AC26" s="181" t="s">
        <v>518</v>
      </c>
      <c r="AD26" s="187" t="s">
        <v>439</v>
      </c>
      <c r="AE26" s="181" t="s">
        <v>496</v>
      </c>
      <c r="AF26" s="181" t="s">
        <v>519</v>
      </c>
      <c r="AG26" s="181" t="s">
        <v>439</v>
      </c>
      <c r="AH26" s="181" t="s">
        <v>653</v>
      </c>
      <c r="AI26" s="187">
        <v>0</v>
      </c>
      <c r="AJ26" s="187">
        <v>0</v>
      </c>
      <c r="AK26" s="187">
        <v>0</v>
      </c>
      <c r="AL26" s="187">
        <f t="shared" si="6"/>
        <v>0</v>
      </c>
      <c r="AM26" s="187">
        <v>0</v>
      </c>
      <c r="AN26" s="187">
        <v>0</v>
      </c>
      <c r="AO26" s="187">
        <v>0</v>
      </c>
      <c r="AP26" s="187">
        <f t="shared" si="7"/>
        <v>0</v>
      </c>
      <c r="AQ26" s="187">
        <f t="shared" si="8"/>
        <v>0</v>
      </c>
      <c r="AR26" s="187">
        <f t="shared" si="9"/>
        <v>0</v>
      </c>
      <c r="AS26" s="187">
        <f t="shared" si="10"/>
        <v>0</v>
      </c>
      <c r="AT26" s="187">
        <f t="shared" si="11"/>
        <v>0</v>
      </c>
    </row>
    <row r="27" spans="1:46" x14ac:dyDescent="0.25">
      <c r="A27" s="181" t="s">
        <v>654</v>
      </c>
      <c r="B27" s="181">
        <v>6.9199999999999998E-2</v>
      </c>
      <c r="C27" s="181" t="s">
        <v>532</v>
      </c>
      <c r="D27" s="182" t="s">
        <v>117</v>
      </c>
      <c r="E27" s="181" t="s">
        <v>512</v>
      </c>
      <c r="F27" s="181" t="s">
        <v>446</v>
      </c>
      <c r="G27" s="181">
        <v>0</v>
      </c>
      <c r="H27" s="189">
        <v>0</v>
      </c>
      <c r="I27" s="189"/>
      <c r="J27" s="189"/>
      <c r="K27" s="189"/>
      <c r="L27" s="189"/>
      <c r="M27" s="189" t="s">
        <v>535</v>
      </c>
      <c r="N27" s="181" t="s">
        <v>501</v>
      </c>
      <c r="O27" s="185"/>
      <c r="P27" s="186" t="s">
        <v>427</v>
      </c>
      <c r="Q27" s="181" t="s">
        <v>428</v>
      </c>
      <c r="R27" s="178"/>
      <c r="S27" s="181" t="s">
        <v>513</v>
      </c>
      <c r="T27" s="181" t="s">
        <v>537</v>
      </c>
      <c r="U27" s="181" t="s">
        <v>538</v>
      </c>
      <c r="V27" s="181"/>
      <c r="W27" s="181" t="s">
        <v>514</v>
      </c>
      <c r="X27" s="181" t="s">
        <v>515</v>
      </c>
      <c r="Y27" s="181" t="s">
        <v>516</v>
      </c>
      <c r="Z27" s="181" t="s">
        <v>517</v>
      </c>
      <c r="AA27" s="181" t="s">
        <v>86</v>
      </c>
      <c r="AB27" s="181" t="s">
        <v>453</v>
      </c>
      <c r="AC27" s="181" t="s">
        <v>518</v>
      </c>
      <c r="AD27" s="187" t="s">
        <v>439</v>
      </c>
      <c r="AE27" s="181" t="s">
        <v>496</v>
      </c>
      <c r="AF27" s="181" t="s">
        <v>519</v>
      </c>
      <c r="AG27" s="181" t="s">
        <v>439</v>
      </c>
      <c r="AH27" s="181" t="s">
        <v>655</v>
      </c>
      <c r="AI27" s="187">
        <v>0</v>
      </c>
      <c r="AJ27" s="187">
        <v>0</v>
      </c>
      <c r="AK27" s="187">
        <v>0</v>
      </c>
      <c r="AL27" s="187">
        <f t="shared" si="6"/>
        <v>0</v>
      </c>
      <c r="AM27" s="187">
        <v>0</v>
      </c>
      <c r="AN27" s="187">
        <v>0</v>
      </c>
      <c r="AO27" s="187">
        <v>0</v>
      </c>
      <c r="AP27" s="187">
        <f t="shared" si="7"/>
        <v>0</v>
      </c>
      <c r="AQ27" s="187">
        <f t="shared" si="8"/>
        <v>0</v>
      </c>
      <c r="AR27" s="187">
        <f t="shared" si="9"/>
        <v>0</v>
      </c>
      <c r="AS27" s="187">
        <f t="shared" si="10"/>
        <v>0</v>
      </c>
      <c r="AT27" s="187">
        <f t="shared" si="11"/>
        <v>0</v>
      </c>
    </row>
    <row r="28" spans="1:46" x14ac:dyDescent="0.25">
      <c r="A28" t="s">
        <v>219</v>
      </c>
      <c r="B28" s="181">
        <v>58.300800000000002</v>
      </c>
      <c r="C28" s="181" t="s">
        <v>532</v>
      </c>
      <c r="D28" s="182" t="s">
        <v>422</v>
      </c>
      <c r="E28" s="181" t="s">
        <v>547</v>
      </c>
      <c r="F28" s="181" t="s">
        <v>656</v>
      </c>
      <c r="G28" s="181">
        <v>2</v>
      </c>
      <c r="H28" s="189">
        <v>0</v>
      </c>
      <c r="I28" s="191">
        <v>912990</v>
      </c>
      <c r="J28" s="193" t="s">
        <v>657</v>
      </c>
      <c r="K28" s="183"/>
      <c r="L28" s="183"/>
      <c r="M28" s="189" t="s">
        <v>535</v>
      </c>
      <c r="N28" s="181" t="s">
        <v>459</v>
      </c>
      <c r="O28" s="185"/>
      <c r="P28" s="186" t="s">
        <v>427</v>
      </c>
      <c r="Q28" s="181" t="s">
        <v>428</v>
      </c>
      <c r="R28" s="178" t="s">
        <v>658</v>
      </c>
      <c r="S28" s="181" t="s">
        <v>218</v>
      </c>
      <c r="T28" s="181" t="s">
        <v>537</v>
      </c>
      <c r="U28" s="181" t="s">
        <v>538</v>
      </c>
      <c r="V28" s="181"/>
      <c r="W28" s="181" t="s">
        <v>490</v>
      </c>
      <c r="X28" s="181" t="s">
        <v>14</v>
      </c>
      <c r="Y28" s="181" t="s">
        <v>659</v>
      </c>
      <c r="Z28" s="181" t="s">
        <v>660</v>
      </c>
      <c r="AA28" s="181" t="s">
        <v>436</v>
      </c>
      <c r="AB28" s="181" t="s">
        <v>437</v>
      </c>
      <c r="AC28" s="181" t="s">
        <v>661</v>
      </c>
      <c r="AD28" s="187" t="s">
        <v>662</v>
      </c>
      <c r="AE28" s="181" t="s">
        <v>663</v>
      </c>
      <c r="AF28" s="181" t="s">
        <v>422</v>
      </c>
      <c r="AG28" s="181" t="s">
        <v>439</v>
      </c>
      <c r="AH28" s="181" t="s">
        <v>653</v>
      </c>
      <c r="AI28" s="187">
        <v>59029600</v>
      </c>
      <c r="AJ28" s="187">
        <v>0</v>
      </c>
      <c r="AK28" s="187">
        <v>0</v>
      </c>
      <c r="AL28" s="187">
        <f t="shared" si="6"/>
        <v>59029600</v>
      </c>
      <c r="AM28" s="187">
        <v>35646400</v>
      </c>
      <c r="AN28" s="187">
        <v>0</v>
      </c>
      <c r="AO28" s="187">
        <v>0</v>
      </c>
      <c r="AP28" s="187">
        <f t="shared" si="7"/>
        <v>35646400</v>
      </c>
      <c r="AQ28" s="187">
        <f t="shared" si="8"/>
        <v>23383200</v>
      </c>
      <c r="AR28" s="187">
        <f t="shared" si="9"/>
        <v>344344.22399999999</v>
      </c>
      <c r="AS28" s="187">
        <f t="shared" si="10"/>
        <v>543072.32000000007</v>
      </c>
      <c r="AT28" s="187">
        <f t="shared" si="11"/>
        <v>198728.09600000008</v>
      </c>
    </row>
    <row r="29" spans="1:46" x14ac:dyDescent="0.25">
      <c r="A29" s="181" t="s">
        <v>664</v>
      </c>
      <c r="B29" s="181">
        <v>0.26490000000000002</v>
      </c>
      <c r="C29" s="181" t="s">
        <v>532</v>
      </c>
      <c r="D29" s="182" t="s">
        <v>615</v>
      </c>
      <c r="E29" s="181" t="s">
        <v>665</v>
      </c>
      <c r="F29" s="181" t="s">
        <v>666</v>
      </c>
      <c r="G29" s="181">
        <v>0</v>
      </c>
      <c r="H29" s="189">
        <v>0</v>
      </c>
      <c r="I29" s="189">
        <v>0</v>
      </c>
      <c r="J29" s="189"/>
      <c r="K29" s="189"/>
      <c r="L29" s="189"/>
      <c r="M29" s="189" t="s">
        <v>535</v>
      </c>
      <c r="N29" s="181" t="s">
        <v>501</v>
      </c>
      <c r="O29" s="185"/>
      <c r="P29" s="186" t="s">
        <v>427</v>
      </c>
      <c r="Q29" s="181" t="s">
        <v>428</v>
      </c>
      <c r="R29" s="178" t="s">
        <v>667</v>
      </c>
      <c r="S29" s="181" t="s">
        <v>60</v>
      </c>
      <c r="T29" s="181" t="s">
        <v>474</v>
      </c>
      <c r="U29" s="181" t="s">
        <v>475</v>
      </c>
      <c r="V29" s="181"/>
      <c r="W29" s="181" t="s">
        <v>490</v>
      </c>
      <c r="X29" s="181" t="s">
        <v>14</v>
      </c>
      <c r="Y29" s="181" t="s">
        <v>627</v>
      </c>
      <c r="Z29" s="181" t="s">
        <v>628</v>
      </c>
      <c r="AA29" s="181" t="s">
        <v>629</v>
      </c>
      <c r="AB29" s="181" t="s">
        <v>630</v>
      </c>
      <c r="AC29" s="181" t="s">
        <v>631</v>
      </c>
      <c r="AD29" s="187" t="s">
        <v>668</v>
      </c>
      <c r="AE29" s="181" t="s">
        <v>669</v>
      </c>
      <c r="AF29" s="181" t="s">
        <v>670</v>
      </c>
      <c r="AG29" s="181" t="s">
        <v>671</v>
      </c>
      <c r="AH29" s="181" t="s">
        <v>651</v>
      </c>
      <c r="AI29" s="187">
        <v>268200</v>
      </c>
      <c r="AJ29" s="187">
        <v>0</v>
      </c>
      <c r="AK29" s="187">
        <v>0</v>
      </c>
      <c r="AL29" s="187">
        <f t="shared" si="6"/>
        <v>268200</v>
      </c>
      <c r="AM29" s="187">
        <v>1200</v>
      </c>
      <c r="AN29" s="187">
        <v>0</v>
      </c>
      <c r="AO29" s="187">
        <v>0</v>
      </c>
      <c r="AP29" s="187">
        <f t="shared" si="7"/>
        <v>1200</v>
      </c>
      <c r="AQ29" s="187">
        <f t="shared" si="8"/>
        <v>267000</v>
      </c>
      <c r="AR29" s="187">
        <f t="shared" si="9"/>
        <v>11.591999999999999</v>
      </c>
      <c r="AS29" s="187">
        <f t="shared" si="10"/>
        <v>2467.44</v>
      </c>
      <c r="AT29" s="187">
        <f t="shared" si="11"/>
        <v>2455.848</v>
      </c>
    </row>
    <row r="30" spans="1:46" x14ac:dyDescent="0.25">
      <c r="A30" s="181" t="s">
        <v>672</v>
      </c>
      <c r="B30" s="181">
        <v>0.1321</v>
      </c>
      <c r="C30" s="181" t="s">
        <v>8</v>
      </c>
      <c r="D30" s="182" t="s">
        <v>673</v>
      </c>
      <c r="E30" s="181" t="s">
        <v>665</v>
      </c>
      <c r="F30" s="181" t="s">
        <v>674</v>
      </c>
      <c r="G30" s="181">
        <v>0</v>
      </c>
      <c r="H30" s="189">
        <v>0</v>
      </c>
      <c r="I30" s="189">
        <v>0</v>
      </c>
      <c r="J30" s="189"/>
      <c r="K30" s="189"/>
      <c r="L30" s="189"/>
      <c r="M30" s="189" t="s">
        <v>425</v>
      </c>
      <c r="N30" s="181" t="s">
        <v>675</v>
      </c>
      <c r="O30" s="185"/>
      <c r="P30" s="186" t="s">
        <v>427</v>
      </c>
      <c r="Q30" s="181" t="s">
        <v>428</v>
      </c>
      <c r="R30" s="178" t="s">
        <v>676</v>
      </c>
      <c r="S30" s="181" t="s">
        <v>52</v>
      </c>
      <c r="T30" s="181" t="s">
        <v>474</v>
      </c>
      <c r="U30" s="181" t="s">
        <v>475</v>
      </c>
      <c r="V30" s="181"/>
      <c r="W30" s="181" t="s">
        <v>490</v>
      </c>
      <c r="X30" s="181" t="s">
        <v>14</v>
      </c>
      <c r="Y30" s="181" t="s">
        <v>677</v>
      </c>
      <c r="Z30" s="181" t="s">
        <v>678</v>
      </c>
      <c r="AA30" s="181" t="s">
        <v>629</v>
      </c>
      <c r="AB30" s="181" t="s">
        <v>630</v>
      </c>
      <c r="AC30" s="181" t="s">
        <v>679</v>
      </c>
      <c r="AD30" s="187" t="s">
        <v>439</v>
      </c>
      <c r="AE30" s="181" t="s">
        <v>496</v>
      </c>
      <c r="AF30" s="181" t="s">
        <v>519</v>
      </c>
      <c r="AG30" s="181" t="s">
        <v>439</v>
      </c>
      <c r="AH30" s="181" t="s">
        <v>680</v>
      </c>
      <c r="AI30" s="187">
        <v>133800</v>
      </c>
      <c r="AJ30" s="187">
        <v>0</v>
      </c>
      <c r="AK30" s="187">
        <v>0</v>
      </c>
      <c r="AL30" s="187">
        <f t="shared" si="6"/>
        <v>133800</v>
      </c>
      <c r="AM30" s="187">
        <v>120500</v>
      </c>
      <c r="AN30" s="187">
        <v>0</v>
      </c>
      <c r="AO30" s="187">
        <v>0</v>
      </c>
      <c r="AP30" s="187">
        <f t="shared" si="7"/>
        <v>120500</v>
      </c>
      <c r="AQ30" s="187">
        <f t="shared" si="8"/>
        <v>13300</v>
      </c>
      <c r="AR30" s="187">
        <f t="shared" si="9"/>
        <v>1164.03</v>
      </c>
      <c r="AS30" s="187">
        <f t="shared" si="10"/>
        <v>1230.96</v>
      </c>
      <c r="AT30" s="187">
        <f t="shared" si="11"/>
        <v>66.930000000000064</v>
      </c>
    </row>
    <row r="31" spans="1:46" x14ac:dyDescent="0.25">
      <c r="A31" s="181" t="s">
        <v>10</v>
      </c>
      <c r="B31" s="181">
        <v>58.538200000000003</v>
      </c>
      <c r="C31" s="181" t="s">
        <v>532</v>
      </c>
      <c r="D31" s="182" t="s">
        <v>422</v>
      </c>
      <c r="E31" s="181" t="s">
        <v>547</v>
      </c>
      <c r="F31" s="181" t="s">
        <v>681</v>
      </c>
      <c r="G31" s="181">
        <v>4</v>
      </c>
      <c r="H31" s="189">
        <v>0</v>
      </c>
      <c r="I31" s="191">
        <v>1282338</v>
      </c>
      <c r="J31" s="183"/>
      <c r="K31" s="183"/>
      <c r="L31" s="183"/>
      <c r="M31" s="189" t="s">
        <v>535</v>
      </c>
      <c r="N31" s="181" t="s">
        <v>501</v>
      </c>
      <c r="O31" s="185"/>
      <c r="P31" s="186" t="s">
        <v>427</v>
      </c>
      <c r="Q31" s="181" t="s">
        <v>428</v>
      </c>
      <c r="R31" s="178" t="s">
        <v>682</v>
      </c>
      <c r="S31" s="181" t="s">
        <v>60</v>
      </c>
      <c r="T31" s="181" t="s">
        <v>537</v>
      </c>
      <c r="U31" s="181" t="s">
        <v>538</v>
      </c>
      <c r="V31" s="181"/>
      <c r="W31" s="181" t="s">
        <v>490</v>
      </c>
      <c r="X31" s="181" t="s">
        <v>14</v>
      </c>
      <c r="Y31" s="181" t="s">
        <v>434</v>
      </c>
      <c r="Z31" s="181" t="s">
        <v>683</v>
      </c>
      <c r="AA31" s="181" t="s">
        <v>436</v>
      </c>
      <c r="AB31" s="181" t="s">
        <v>437</v>
      </c>
      <c r="AC31" s="181" t="s">
        <v>684</v>
      </c>
      <c r="AD31" s="187" t="s">
        <v>439</v>
      </c>
      <c r="AE31" s="181" t="s">
        <v>685</v>
      </c>
      <c r="AF31" s="181" t="s">
        <v>686</v>
      </c>
      <c r="AG31" s="181" t="s">
        <v>687</v>
      </c>
      <c r="AH31" s="181" t="s">
        <v>685</v>
      </c>
      <c r="AI31" s="187">
        <v>59269900</v>
      </c>
      <c r="AJ31" s="187">
        <v>0</v>
      </c>
      <c r="AK31" s="187">
        <v>0</v>
      </c>
      <c r="AL31" s="187">
        <f t="shared" si="6"/>
        <v>59269900</v>
      </c>
      <c r="AM31" s="187">
        <v>62562700</v>
      </c>
      <c r="AN31" s="187">
        <v>0</v>
      </c>
      <c r="AO31" s="187">
        <v>0</v>
      </c>
      <c r="AP31" s="187">
        <f t="shared" si="7"/>
        <v>62562700</v>
      </c>
      <c r="AQ31" s="187">
        <f t="shared" si="8"/>
        <v>-3292800</v>
      </c>
      <c r="AR31" s="187">
        <f t="shared" si="9"/>
        <v>604355.68200000003</v>
      </c>
      <c r="AS31" s="187">
        <f t="shared" si="10"/>
        <v>545283.08000000007</v>
      </c>
      <c r="AT31" s="187">
        <f t="shared" si="11"/>
        <v>-59072.601999999955</v>
      </c>
    </row>
    <row r="32" spans="1:46" x14ac:dyDescent="0.25">
      <c r="A32" s="181" t="s">
        <v>688</v>
      </c>
      <c r="B32" s="181">
        <v>117.2193</v>
      </c>
      <c r="C32" s="181" t="s">
        <v>532</v>
      </c>
      <c r="D32" s="182" t="s">
        <v>615</v>
      </c>
      <c r="E32" s="181" t="s">
        <v>547</v>
      </c>
      <c r="F32" s="181" t="s">
        <v>689</v>
      </c>
      <c r="G32" s="181">
        <v>6</v>
      </c>
      <c r="H32" s="189">
        <v>0</v>
      </c>
      <c r="I32" s="191">
        <v>2547750</v>
      </c>
      <c r="J32" s="183"/>
      <c r="K32" s="183"/>
      <c r="L32" s="183"/>
      <c r="M32" s="189" t="s">
        <v>535</v>
      </c>
      <c r="N32" s="181" t="s">
        <v>501</v>
      </c>
      <c r="O32" s="185"/>
      <c r="P32" s="186" t="s">
        <v>427</v>
      </c>
      <c r="Q32" s="181" t="s">
        <v>428</v>
      </c>
      <c r="R32" s="178" t="s">
        <v>690</v>
      </c>
      <c r="S32" s="181" t="s">
        <v>52</v>
      </c>
      <c r="T32" s="181" t="s">
        <v>537</v>
      </c>
      <c r="U32" s="181" t="s">
        <v>538</v>
      </c>
      <c r="V32" s="181"/>
      <c r="W32" s="181" t="s">
        <v>503</v>
      </c>
      <c r="X32" s="181" t="s">
        <v>504</v>
      </c>
      <c r="Y32" s="181" t="s">
        <v>627</v>
      </c>
      <c r="Z32" s="181" t="s">
        <v>628</v>
      </c>
      <c r="AA32" s="181" t="s">
        <v>629</v>
      </c>
      <c r="AB32" s="181" t="s">
        <v>630</v>
      </c>
      <c r="AC32" s="181" t="s">
        <v>631</v>
      </c>
      <c r="AD32" s="187" t="s">
        <v>439</v>
      </c>
      <c r="AE32" s="181" t="s">
        <v>655</v>
      </c>
      <c r="AF32" s="181" t="s">
        <v>670</v>
      </c>
      <c r="AG32" s="181" t="s">
        <v>671</v>
      </c>
      <c r="AH32" s="181" t="s">
        <v>651</v>
      </c>
      <c r="AI32" s="187">
        <v>118684500</v>
      </c>
      <c r="AJ32" s="187">
        <v>0</v>
      </c>
      <c r="AK32" s="187">
        <v>0</v>
      </c>
      <c r="AL32" s="187">
        <f t="shared" si="6"/>
        <v>118684500</v>
      </c>
      <c r="AM32" s="187">
        <v>38144400</v>
      </c>
      <c r="AN32" s="187">
        <v>0</v>
      </c>
      <c r="AO32" s="187">
        <v>0</v>
      </c>
      <c r="AP32" s="187">
        <f t="shared" si="7"/>
        <v>38144400</v>
      </c>
      <c r="AQ32" s="187">
        <f t="shared" si="8"/>
        <v>80540100</v>
      </c>
      <c r="AR32" s="187">
        <f t="shared" si="9"/>
        <v>368474.90399999998</v>
      </c>
      <c r="AS32" s="187">
        <f t="shared" si="10"/>
        <v>1091897.4000000001</v>
      </c>
      <c r="AT32" s="187">
        <f t="shared" si="11"/>
        <v>723422.49600000016</v>
      </c>
    </row>
    <row r="33" spans="1:46" x14ac:dyDescent="0.25">
      <c r="A33" s="181" t="s">
        <v>691</v>
      </c>
      <c r="B33" s="181">
        <v>29.174700000000001</v>
      </c>
      <c r="C33" s="181" t="s">
        <v>8</v>
      </c>
      <c r="D33" s="182" t="s">
        <v>692</v>
      </c>
      <c r="E33" s="181" t="s">
        <v>471</v>
      </c>
      <c r="F33" s="181" t="s">
        <v>693</v>
      </c>
      <c r="G33" s="181">
        <v>1</v>
      </c>
      <c r="H33" s="188">
        <v>0</v>
      </c>
      <c r="I33" s="191">
        <v>482223</v>
      </c>
      <c r="J33" s="183"/>
      <c r="K33" s="183"/>
      <c r="L33" s="183"/>
      <c r="M33" s="183" t="s">
        <v>425</v>
      </c>
      <c r="N33" s="181" t="s">
        <v>426</v>
      </c>
      <c r="O33" s="185"/>
      <c r="P33" s="186" t="s">
        <v>427</v>
      </c>
      <c r="Q33" s="181" t="s">
        <v>428</v>
      </c>
      <c r="R33" s="178" t="s">
        <v>694</v>
      </c>
      <c r="S33" s="181" t="s">
        <v>52</v>
      </c>
      <c r="T33" s="181" t="s">
        <v>474</v>
      </c>
      <c r="U33" s="181" t="s">
        <v>475</v>
      </c>
      <c r="V33" s="181"/>
      <c r="W33" s="181" t="s">
        <v>433</v>
      </c>
      <c r="X33" s="181" t="s">
        <v>19</v>
      </c>
      <c r="Y33" s="181" t="s">
        <v>695</v>
      </c>
      <c r="Z33" s="181" t="s">
        <v>696</v>
      </c>
      <c r="AA33" s="181" t="s">
        <v>697</v>
      </c>
      <c r="AB33" s="181" t="s">
        <v>698</v>
      </c>
      <c r="AC33" s="181" t="s">
        <v>699</v>
      </c>
      <c r="AD33" s="187" t="s">
        <v>439</v>
      </c>
      <c r="AE33" s="181" t="s">
        <v>700</v>
      </c>
      <c r="AF33" s="181" t="s">
        <v>673</v>
      </c>
      <c r="AG33" s="181" t="s">
        <v>439</v>
      </c>
      <c r="AH33" s="181" t="s">
        <v>701</v>
      </c>
      <c r="AI33" s="187">
        <v>43762100</v>
      </c>
      <c r="AJ33" s="187">
        <v>0</v>
      </c>
      <c r="AK33" s="187">
        <v>0</v>
      </c>
      <c r="AL33" s="187">
        <f t="shared" si="6"/>
        <v>43762100</v>
      </c>
      <c r="AM33" s="187">
        <v>32305400</v>
      </c>
      <c r="AN33" s="187">
        <v>0</v>
      </c>
      <c r="AO33" s="187">
        <v>0</v>
      </c>
      <c r="AP33" s="187">
        <f t="shared" si="7"/>
        <v>32305400</v>
      </c>
      <c r="AQ33" s="187">
        <f t="shared" si="8"/>
        <v>11456700</v>
      </c>
      <c r="AR33" s="187">
        <f t="shared" si="9"/>
        <v>312070.16399999999</v>
      </c>
      <c r="AS33" s="187">
        <f t="shared" si="10"/>
        <v>402611.32</v>
      </c>
      <c r="AT33" s="187">
        <f t="shared" si="11"/>
        <v>90541.156000000017</v>
      </c>
    </row>
    <row r="34" spans="1:46" x14ac:dyDescent="0.25">
      <c r="A34" s="181" t="s">
        <v>702</v>
      </c>
      <c r="B34" s="181">
        <v>20.3521</v>
      </c>
      <c r="C34" s="181" t="s">
        <v>8</v>
      </c>
      <c r="D34" s="182" t="s">
        <v>703</v>
      </c>
      <c r="E34" s="181" t="s">
        <v>547</v>
      </c>
      <c r="F34" s="181" t="s">
        <v>704</v>
      </c>
      <c r="G34" s="181">
        <v>1</v>
      </c>
      <c r="H34" s="189">
        <v>0</v>
      </c>
      <c r="I34" s="191">
        <v>300000</v>
      </c>
      <c r="J34" s="183"/>
      <c r="K34" s="183"/>
      <c r="L34" s="183"/>
      <c r="M34" s="183" t="s">
        <v>425</v>
      </c>
      <c r="N34" s="181" t="s">
        <v>426</v>
      </c>
      <c r="O34" s="185"/>
      <c r="P34" s="186" t="s">
        <v>427</v>
      </c>
      <c r="Q34" s="181" t="s">
        <v>428</v>
      </c>
      <c r="R34" s="178" t="s">
        <v>705</v>
      </c>
      <c r="S34" s="181" t="s">
        <v>52</v>
      </c>
      <c r="T34" s="181" t="s">
        <v>474</v>
      </c>
      <c r="U34" s="181" t="s">
        <v>475</v>
      </c>
      <c r="V34" s="181"/>
      <c r="W34" s="181" t="s">
        <v>490</v>
      </c>
      <c r="X34" s="181" t="s">
        <v>14</v>
      </c>
      <c r="Y34" s="181" t="s">
        <v>695</v>
      </c>
      <c r="Z34" s="181" t="s">
        <v>696</v>
      </c>
      <c r="AA34" s="181" t="s">
        <v>697</v>
      </c>
      <c r="AB34" s="181" t="s">
        <v>698</v>
      </c>
      <c r="AC34" s="181" t="s">
        <v>699</v>
      </c>
      <c r="AD34" s="187" t="s">
        <v>439</v>
      </c>
      <c r="AE34" s="181" t="s">
        <v>700</v>
      </c>
      <c r="AF34" s="181" t="s">
        <v>673</v>
      </c>
      <c r="AG34" s="181" t="s">
        <v>439</v>
      </c>
      <c r="AH34" s="181" t="s">
        <v>706</v>
      </c>
      <c r="AI34" s="187">
        <v>20606500</v>
      </c>
      <c r="AJ34" s="187">
        <v>0</v>
      </c>
      <c r="AK34" s="187">
        <v>0</v>
      </c>
      <c r="AL34" s="187">
        <f t="shared" si="6"/>
        <v>20606500</v>
      </c>
      <c r="AM34" s="187">
        <v>30528200</v>
      </c>
      <c r="AN34" s="187">
        <v>0</v>
      </c>
      <c r="AO34" s="187">
        <v>0</v>
      </c>
      <c r="AP34" s="187">
        <f t="shared" si="7"/>
        <v>30528200</v>
      </c>
      <c r="AQ34" s="187">
        <f t="shared" si="8"/>
        <v>-9921700</v>
      </c>
      <c r="AR34" s="187">
        <f t="shared" si="9"/>
        <v>294902.41200000001</v>
      </c>
      <c r="AS34" s="187">
        <f t="shared" si="10"/>
        <v>189579.80000000002</v>
      </c>
      <c r="AT34" s="187">
        <f t="shared" si="11"/>
        <v>-105322.61199999999</v>
      </c>
    </row>
    <row r="35" spans="1:46" x14ac:dyDescent="0.25">
      <c r="A35" s="190" t="s">
        <v>270</v>
      </c>
      <c r="B35" s="181">
        <v>28.099799999999998</v>
      </c>
      <c r="C35" s="181" t="s">
        <v>8</v>
      </c>
      <c r="D35" s="182" t="s">
        <v>707</v>
      </c>
      <c r="E35" s="181" t="s">
        <v>423</v>
      </c>
      <c r="F35" s="181" t="s">
        <v>708</v>
      </c>
      <c r="G35" s="181">
        <v>1</v>
      </c>
      <c r="H35" s="200">
        <v>482223</v>
      </c>
      <c r="I35" s="183"/>
      <c r="J35" s="183"/>
      <c r="K35" s="183"/>
      <c r="L35" s="183"/>
      <c r="M35" s="183" t="s">
        <v>425</v>
      </c>
      <c r="N35" s="181" t="s">
        <v>426</v>
      </c>
      <c r="O35" s="185"/>
      <c r="P35" s="186" t="s">
        <v>427</v>
      </c>
      <c r="Q35" s="181" t="s">
        <v>428</v>
      </c>
      <c r="R35" s="178" t="s">
        <v>709</v>
      </c>
      <c r="S35" s="181" t="s">
        <v>52</v>
      </c>
      <c r="T35" s="181" t="s">
        <v>474</v>
      </c>
      <c r="U35" s="181" t="s">
        <v>475</v>
      </c>
      <c r="V35" s="181"/>
      <c r="W35" s="181" t="s">
        <v>433</v>
      </c>
      <c r="X35" s="181" t="s">
        <v>19</v>
      </c>
      <c r="Y35" s="181" t="s">
        <v>695</v>
      </c>
      <c r="Z35" s="181" t="s">
        <v>696</v>
      </c>
      <c r="AA35" s="181" t="s">
        <v>697</v>
      </c>
      <c r="AB35" s="181" t="s">
        <v>698</v>
      </c>
      <c r="AC35" s="181" t="s">
        <v>699</v>
      </c>
      <c r="AD35" s="187" t="s">
        <v>439</v>
      </c>
      <c r="AE35" s="181" t="s">
        <v>680</v>
      </c>
      <c r="AF35" s="181" t="s">
        <v>673</v>
      </c>
      <c r="AG35" s="181" t="s">
        <v>439</v>
      </c>
      <c r="AH35" s="181" t="s">
        <v>710</v>
      </c>
      <c r="AI35" s="187">
        <v>42149700</v>
      </c>
      <c r="AJ35" s="187">
        <v>0</v>
      </c>
      <c r="AK35" s="187">
        <v>753924900</v>
      </c>
      <c r="AL35" s="187">
        <f t="shared" si="6"/>
        <v>796074600</v>
      </c>
      <c r="AM35" s="187">
        <v>33719800</v>
      </c>
      <c r="AN35" s="187">
        <v>0</v>
      </c>
      <c r="AO35" s="187">
        <v>39040000</v>
      </c>
      <c r="AP35" s="187">
        <f t="shared" si="7"/>
        <v>72759800</v>
      </c>
      <c r="AQ35" s="187">
        <f t="shared" si="8"/>
        <v>723314800</v>
      </c>
      <c r="AR35" s="187">
        <f t="shared" si="9"/>
        <v>702859.66799999995</v>
      </c>
      <c r="AS35" s="187">
        <f t="shared" si="10"/>
        <v>7323886.3200000003</v>
      </c>
      <c r="AT35" s="187">
        <f t="shared" si="11"/>
        <v>6621026.6520000007</v>
      </c>
    </row>
    <row r="36" spans="1:46" x14ac:dyDescent="0.25">
      <c r="A36" s="201" t="s">
        <v>711</v>
      </c>
      <c r="B36" s="201">
        <v>3.6880000000000002</v>
      </c>
      <c r="C36" s="201" t="s">
        <v>8</v>
      </c>
      <c r="D36" s="202" t="s">
        <v>559</v>
      </c>
      <c r="E36" s="201" t="s">
        <v>445</v>
      </c>
      <c r="F36" s="201" t="s">
        <v>446</v>
      </c>
      <c r="G36" s="201">
        <v>0</v>
      </c>
      <c r="H36" s="194">
        <v>0</v>
      </c>
      <c r="I36" s="194"/>
      <c r="J36" s="194"/>
      <c r="K36" s="194"/>
      <c r="L36" s="194"/>
      <c r="M36" s="194" t="s">
        <v>535</v>
      </c>
      <c r="N36" s="201" t="s">
        <v>522</v>
      </c>
      <c r="O36" s="203"/>
      <c r="P36" s="204" t="s">
        <v>427</v>
      </c>
      <c r="Q36" s="201" t="s">
        <v>428</v>
      </c>
      <c r="R36" s="205" t="s">
        <v>712</v>
      </c>
      <c r="S36" s="201" t="s">
        <v>60</v>
      </c>
      <c r="T36" s="201" t="s">
        <v>537</v>
      </c>
      <c r="U36" s="201" t="s">
        <v>538</v>
      </c>
      <c r="V36" s="201"/>
      <c r="W36" s="201" t="s">
        <v>448</v>
      </c>
      <c r="X36" s="201" t="s">
        <v>449</v>
      </c>
      <c r="Y36" s="201" t="s">
        <v>713</v>
      </c>
      <c r="Z36" s="201" t="s">
        <v>714</v>
      </c>
      <c r="AA36" s="201" t="s">
        <v>3</v>
      </c>
      <c r="AB36" s="201" t="s">
        <v>453</v>
      </c>
      <c r="AC36" s="201" t="s">
        <v>715</v>
      </c>
      <c r="AD36" s="206" t="s">
        <v>439</v>
      </c>
      <c r="AE36" s="201" t="s">
        <v>496</v>
      </c>
      <c r="AF36" s="201" t="s">
        <v>519</v>
      </c>
      <c r="AG36" s="201" t="s">
        <v>439</v>
      </c>
      <c r="AH36" s="201" t="s">
        <v>716</v>
      </c>
      <c r="AI36" s="206">
        <v>0</v>
      </c>
      <c r="AJ36" s="206">
        <v>0</v>
      </c>
      <c r="AK36" s="206">
        <v>0</v>
      </c>
      <c r="AL36" s="206">
        <f t="shared" si="6"/>
        <v>0</v>
      </c>
      <c r="AM36" s="206">
        <v>0</v>
      </c>
      <c r="AN36" s="206">
        <v>0</v>
      </c>
      <c r="AO36" s="206">
        <v>0</v>
      </c>
      <c r="AP36" s="206">
        <f t="shared" si="7"/>
        <v>0</v>
      </c>
      <c r="AQ36" s="206">
        <f t="shared" si="8"/>
        <v>0</v>
      </c>
      <c r="AR36" s="206">
        <f t="shared" si="9"/>
        <v>0</v>
      </c>
      <c r="AS36" s="206">
        <f t="shared" si="10"/>
        <v>0</v>
      </c>
      <c r="AT36" s="206">
        <f t="shared" si="11"/>
        <v>0</v>
      </c>
    </row>
    <row r="37" spans="1:46" x14ac:dyDescent="0.25">
      <c r="A37" s="207" t="s">
        <v>717</v>
      </c>
      <c r="B37" s="207">
        <v>28.377500000000001</v>
      </c>
      <c r="C37" s="207" t="s">
        <v>8</v>
      </c>
      <c r="D37" s="208" t="s">
        <v>718</v>
      </c>
      <c r="E37" s="207" t="s">
        <v>471</v>
      </c>
      <c r="F37" s="207" t="s">
        <v>719</v>
      </c>
      <c r="G37" s="207">
        <v>1</v>
      </c>
      <c r="H37" s="207">
        <v>0</v>
      </c>
      <c r="I37" s="209">
        <v>333060</v>
      </c>
      <c r="J37" s="195"/>
      <c r="K37" s="195"/>
      <c r="L37" s="195"/>
      <c r="M37" s="195"/>
      <c r="N37" s="207"/>
      <c r="O37" s="210"/>
      <c r="P37" s="211"/>
      <c r="Q37" s="207"/>
      <c r="R37" s="212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13"/>
      <c r="AE37" s="207"/>
      <c r="AF37" s="207" t="s">
        <v>718</v>
      </c>
      <c r="AG37" s="214">
        <v>0</v>
      </c>
      <c r="AH37" s="207"/>
      <c r="AI37" s="213">
        <v>0</v>
      </c>
      <c r="AJ37" s="213">
        <v>0</v>
      </c>
      <c r="AK37" s="213">
        <v>0</v>
      </c>
      <c r="AL37" s="213">
        <v>0</v>
      </c>
      <c r="AM37" s="213">
        <v>0</v>
      </c>
      <c r="AN37" s="213">
        <v>0</v>
      </c>
      <c r="AO37" s="213">
        <v>0</v>
      </c>
      <c r="AP37" s="213">
        <v>0</v>
      </c>
      <c r="AQ37" s="213"/>
      <c r="AR37" s="213"/>
      <c r="AS37" s="213"/>
      <c r="AT37" s="213"/>
    </row>
    <row r="38" spans="1:46" x14ac:dyDescent="0.25">
      <c r="A38" s="207" t="s">
        <v>720</v>
      </c>
      <c r="B38" s="207">
        <v>52.0227</v>
      </c>
      <c r="C38" s="207" t="s">
        <v>8</v>
      </c>
      <c r="D38" s="208" t="s">
        <v>673</v>
      </c>
      <c r="E38" s="207" t="s">
        <v>547</v>
      </c>
      <c r="F38" s="207" t="s">
        <v>721</v>
      </c>
      <c r="G38" s="207">
        <v>2</v>
      </c>
      <c r="H38" s="195">
        <v>0</v>
      </c>
      <c r="I38" s="239">
        <v>480000</v>
      </c>
      <c r="J38" s="215"/>
      <c r="K38" s="215"/>
      <c r="L38" s="215"/>
      <c r="M38" s="215" t="s">
        <v>425</v>
      </c>
      <c r="N38" s="207" t="s">
        <v>426</v>
      </c>
      <c r="O38" s="210"/>
      <c r="P38" s="211" t="s">
        <v>427</v>
      </c>
      <c r="Q38" s="207" t="s">
        <v>428</v>
      </c>
      <c r="R38" s="212" t="s">
        <v>722</v>
      </c>
      <c r="S38" s="207" t="s">
        <v>52</v>
      </c>
      <c r="T38" s="207" t="s">
        <v>474</v>
      </c>
      <c r="U38" s="207" t="s">
        <v>475</v>
      </c>
      <c r="V38" s="207"/>
      <c r="W38" s="207" t="s">
        <v>490</v>
      </c>
      <c r="X38" s="207" t="s">
        <v>14</v>
      </c>
      <c r="Y38" s="207" t="s">
        <v>677</v>
      </c>
      <c r="Z38" s="207" t="s">
        <v>678</v>
      </c>
      <c r="AA38" s="207" t="s">
        <v>629</v>
      </c>
      <c r="AB38" s="207" t="s">
        <v>630</v>
      </c>
      <c r="AC38" s="207" t="s">
        <v>679</v>
      </c>
      <c r="AD38" s="213" t="s">
        <v>439</v>
      </c>
      <c r="AE38" s="207" t="s">
        <v>680</v>
      </c>
      <c r="AF38" s="207" t="s">
        <v>673</v>
      </c>
      <c r="AG38" s="207" t="s">
        <v>439</v>
      </c>
      <c r="AH38" s="207" t="s">
        <v>700</v>
      </c>
      <c r="AI38" s="213">
        <v>52673000</v>
      </c>
      <c r="AJ38" s="213">
        <v>0</v>
      </c>
      <c r="AK38" s="213">
        <v>0</v>
      </c>
      <c r="AL38" s="213">
        <f t="shared" ref="AL38:AL60" si="12">SUM(AI38:AK38)</f>
        <v>52673000</v>
      </c>
      <c r="AM38" s="213">
        <v>56184500</v>
      </c>
      <c r="AN38" s="213">
        <v>0</v>
      </c>
      <c r="AO38" s="213">
        <v>0</v>
      </c>
      <c r="AP38" s="213">
        <f>SUM(AM38:AO38)</f>
        <v>56184500</v>
      </c>
      <c r="AQ38" s="213">
        <f>SUM(AL38-AP38)</f>
        <v>-3511500</v>
      </c>
      <c r="AR38" s="213">
        <f>SUM(AP38/100*0.966)</f>
        <v>542742.27</v>
      </c>
      <c r="AS38" s="213">
        <f>SUM(AL38/100*0.92)</f>
        <v>484591.60000000003</v>
      </c>
      <c r="AT38" s="213">
        <f>SUM(AS38-AR38)</f>
        <v>-58150.669999999984</v>
      </c>
    </row>
    <row r="39" spans="1:46" x14ac:dyDescent="0.25">
      <c r="A39" s="216" t="s">
        <v>723</v>
      </c>
      <c r="B39" s="216">
        <v>23.645099999999999</v>
      </c>
      <c r="C39" s="216" t="s">
        <v>8</v>
      </c>
      <c r="D39" s="216" t="s">
        <v>724</v>
      </c>
      <c r="E39" s="216" t="s">
        <v>547</v>
      </c>
      <c r="F39" s="216" t="s">
        <v>725</v>
      </c>
      <c r="G39" s="216">
        <v>1</v>
      </c>
      <c r="H39" s="216">
        <v>0</v>
      </c>
      <c r="I39" s="217">
        <v>300000</v>
      </c>
      <c r="J39" s="216"/>
      <c r="K39" s="216"/>
      <c r="L39" s="216"/>
      <c r="M39" s="216"/>
      <c r="N39" s="216"/>
      <c r="O39" s="218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 t="s">
        <v>726</v>
      </c>
      <c r="AG39" s="219">
        <v>0</v>
      </c>
      <c r="AH39" s="216"/>
      <c r="AI39" s="220">
        <v>52673000</v>
      </c>
      <c r="AJ39" s="220">
        <v>0</v>
      </c>
      <c r="AK39" s="220">
        <v>0</v>
      </c>
      <c r="AL39" s="220">
        <f t="shared" si="12"/>
        <v>52673000</v>
      </c>
      <c r="AM39" s="220">
        <v>0</v>
      </c>
      <c r="AN39" s="220">
        <v>0</v>
      </c>
      <c r="AO39" s="220">
        <v>0</v>
      </c>
      <c r="AP39" s="220">
        <v>0</v>
      </c>
      <c r="AQ39" s="216"/>
      <c r="AR39" s="216"/>
      <c r="AS39" s="216"/>
      <c r="AT39" s="216"/>
    </row>
    <row r="40" spans="1:46" x14ac:dyDescent="0.25">
      <c r="A40" s="181" t="s">
        <v>90</v>
      </c>
      <c r="B40" s="181">
        <v>181.28710000000001</v>
      </c>
      <c r="C40" s="181" t="s">
        <v>532</v>
      </c>
      <c r="D40" s="182" t="s">
        <v>727</v>
      </c>
      <c r="E40" s="181" t="s">
        <v>471</v>
      </c>
      <c r="F40" s="181" t="s">
        <v>728</v>
      </c>
      <c r="G40" s="181">
        <v>4</v>
      </c>
      <c r="H40" s="189">
        <v>0</v>
      </c>
      <c r="I40" s="191">
        <v>2400000</v>
      </c>
      <c r="J40" s="198"/>
      <c r="K40" s="183"/>
      <c r="L40" s="183"/>
      <c r="M40" s="183" t="s">
        <v>535</v>
      </c>
      <c r="N40" s="181" t="s">
        <v>501</v>
      </c>
      <c r="O40" s="185"/>
      <c r="P40" s="221">
        <v>4319</v>
      </c>
      <c r="Q40" s="181" t="s">
        <v>428</v>
      </c>
      <c r="R40" s="178" t="s">
        <v>729</v>
      </c>
      <c r="S40" s="181" t="s">
        <v>60</v>
      </c>
      <c r="T40" s="181" t="s">
        <v>537</v>
      </c>
      <c r="U40" s="181" t="s">
        <v>538</v>
      </c>
      <c r="V40" s="181"/>
      <c r="W40" s="181" t="s">
        <v>490</v>
      </c>
      <c r="X40" s="181" t="s">
        <v>14</v>
      </c>
      <c r="Y40" s="181" t="s">
        <v>730</v>
      </c>
      <c r="Z40" s="181" t="s">
        <v>576</v>
      </c>
      <c r="AA40" s="181" t="s">
        <v>577</v>
      </c>
      <c r="AB40" s="181" t="s">
        <v>578</v>
      </c>
      <c r="AC40" s="181" t="s">
        <v>579</v>
      </c>
      <c r="AD40" s="187" t="s">
        <v>439</v>
      </c>
      <c r="AE40" s="181" t="s">
        <v>731</v>
      </c>
      <c r="AF40" s="181" t="s">
        <v>686</v>
      </c>
      <c r="AG40" s="181" t="s">
        <v>732</v>
      </c>
      <c r="AH40" s="181" t="s">
        <v>733</v>
      </c>
      <c r="AI40" s="187">
        <v>183553200</v>
      </c>
      <c r="AJ40" s="187">
        <v>0</v>
      </c>
      <c r="AK40" s="187">
        <v>0</v>
      </c>
      <c r="AL40" s="187">
        <f t="shared" si="12"/>
        <v>183553200</v>
      </c>
      <c r="AM40" s="187">
        <v>77734800</v>
      </c>
      <c r="AN40" s="187">
        <v>0</v>
      </c>
      <c r="AO40" s="187">
        <v>0</v>
      </c>
      <c r="AP40" s="187">
        <f t="shared" ref="AP40:AP45" si="13">SUM(AM40:AO40)</f>
        <v>77734800</v>
      </c>
      <c r="AQ40" s="187">
        <f t="shared" ref="AQ40:AQ45" si="14">SUM(AL40-AP40)</f>
        <v>105818400</v>
      </c>
      <c r="AR40" s="187">
        <f t="shared" ref="AR40:AR45" si="15">SUM(AP40/100*0.966)</f>
        <v>750918.16799999995</v>
      </c>
      <c r="AS40" s="187">
        <f t="shared" ref="AS40:AS60" si="16">SUM(AL40/100*0.92)</f>
        <v>1688689.4400000002</v>
      </c>
      <c r="AT40" s="187">
        <f t="shared" ref="AT40:AT45" si="17">SUM(AS40-AR40)</f>
        <v>937771.27200000023</v>
      </c>
    </row>
    <row r="41" spans="1:46" x14ac:dyDescent="0.25">
      <c r="A41" s="181" t="s">
        <v>48</v>
      </c>
      <c r="B41" s="181">
        <v>2</v>
      </c>
      <c r="C41" s="181" t="s">
        <v>532</v>
      </c>
      <c r="D41" s="182" t="s">
        <v>615</v>
      </c>
      <c r="E41" s="181" t="s">
        <v>547</v>
      </c>
      <c r="F41" s="181" t="s">
        <v>616</v>
      </c>
      <c r="G41" s="181">
        <v>0</v>
      </c>
      <c r="H41" s="189">
        <v>0</v>
      </c>
      <c r="I41" s="189">
        <v>0</v>
      </c>
      <c r="J41" s="222"/>
      <c r="K41" s="189"/>
      <c r="L41" s="189"/>
      <c r="M41" s="189" t="s">
        <v>535</v>
      </c>
      <c r="N41" s="181" t="s">
        <v>501</v>
      </c>
      <c r="O41" s="185"/>
      <c r="P41" s="186" t="s">
        <v>427</v>
      </c>
      <c r="Q41" s="181" t="s">
        <v>428</v>
      </c>
      <c r="R41" s="178" t="s">
        <v>734</v>
      </c>
      <c r="S41" s="181" t="s">
        <v>735</v>
      </c>
      <c r="T41" s="181" t="s">
        <v>537</v>
      </c>
      <c r="U41" s="181" t="s">
        <v>538</v>
      </c>
      <c r="V41" s="181"/>
      <c r="W41" s="181" t="s">
        <v>490</v>
      </c>
      <c r="X41" s="181" t="s">
        <v>14</v>
      </c>
      <c r="Y41" s="181" t="s">
        <v>627</v>
      </c>
      <c r="Z41" s="181" t="s">
        <v>628</v>
      </c>
      <c r="AA41" s="181" t="s">
        <v>629</v>
      </c>
      <c r="AB41" s="181" t="s">
        <v>630</v>
      </c>
      <c r="AC41" s="181" t="s">
        <v>631</v>
      </c>
      <c r="AD41" s="187" t="s">
        <v>632</v>
      </c>
      <c r="AE41" s="181" t="s">
        <v>633</v>
      </c>
      <c r="AF41" s="181" t="s">
        <v>634</v>
      </c>
      <c r="AG41" s="181" t="s">
        <v>635</v>
      </c>
      <c r="AH41" s="181" t="s">
        <v>625</v>
      </c>
      <c r="AI41" s="187">
        <v>2025000</v>
      </c>
      <c r="AJ41" s="187">
        <v>0</v>
      </c>
      <c r="AK41" s="187">
        <v>0</v>
      </c>
      <c r="AL41" s="187">
        <f t="shared" si="12"/>
        <v>2025000</v>
      </c>
      <c r="AM41" s="187">
        <v>1800000</v>
      </c>
      <c r="AN41" s="187">
        <v>0</v>
      </c>
      <c r="AO41" s="187">
        <v>0</v>
      </c>
      <c r="AP41" s="187">
        <f t="shared" si="13"/>
        <v>1800000</v>
      </c>
      <c r="AQ41" s="187">
        <f t="shared" si="14"/>
        <v>225000</v>
      </c>
      <c r="AR41" s="187">
        <f t="shared" si="15"/>
        <v>17388</v>
      </c>
      <c r="AS41" s="187">
        <f t="shared" si="16"/>
        <v>18630</v>
      </c>
      <c r="AT41" s="187">
        <f t="shared" si="17"/>
        <v>1242</v>
      </c>
    </row>
    <row r="42" spans="1:46" x14ac:dyDescent="0.25">
      <c r="A42" s="181" t="s">
        <v>736</v>
      </c>
      <c r="B42" s="181">
        <v>10</v>
      </c>
      <c r="C42" s="181" t="s">
        <v>8</v>
      </c>
      <c r="D42" s="182" t="s">
        <v>737</v>
      </c>
      <c r="E42" s="181" t="s">
        <v>547</v>
      </c>
      <c r="F42" s="181" t="s">
        <v>738</v>
      </c>
      <c r="G42" s="181"/>
      <c r="H42" s="189">
        <v>0</v>
      </c>
      <c r="I42" s="191">
        <v>22255200</v>
      </c>
      <c r="J42" s="183"/>
      <c r="K42" s="183"/>
      <c r="L42" s="183"/>
      <c r="M42" s="183" t="s">
        <v>425</v>
      </c>
      <c r="N42" s="181" t="s">
        <v>426</v>
      </c>
      <c r="O42" s="185"/>
      <c r="P42" s="186" t="s">
        <v>427</v>
      </c>
      <c r="Q42" s="181" t="s">
        <v>428</v>
      </c>
      <c r="R42" s="178" t="s">
        <v>739</v>
      </c>
      <c r="S42" s="181" t="s">
        <v>740</v>
      </c>
      <c r="T42" s="181" t="s">
        <v>474</v>
      </c>
      <c r="U42" s="181" t="s">
        <v>475</v>
      </c>
      <c r="V42" s="181"/>
      <c r="W42" s="181" t="s">
        <v>503</v>
      </c>
      <c r="X42" s="181" t="s">
        <v>504</v>
      </c>
      <c r="Y42" s="181" t="s">
        <v>741</v>
      </c>
      <c r="Z42" s="181" t="s">
        <v>742</v>
      </c>
      <c r="AA42" s="181" t="s">
        <v>8</v>
      </c>
      <c r="AB42" s="181" t="s">
        <v>453</v>
      </c>
      <c r="AC42" s="181" t="s">
        <v>475</v>
      </c>
      <c r="AD42" s="187" t="s">
        <v>439</v>
      </c>
      <c r="AE42" s="181" t="s">
        <v>743</v>
      </c>
      <c r="AF42" s="181" t="s">
        <v>744</v>
      </c>
      <c r="AG42" s="181" t="s">
        <v>439</v>
      </c>
      <c r="AH42" s="181" t="s">
        <v>745</v>
      </c>
      <c r="AI42" s="187">
        <v>3290500</v>
      </c>
      <c r="AJ42" s="187">
        <v>0</v>
      </c>
      <c r="AK42" s="187">
        <v>100</v>
      </c>
      <c r="AL42" s="187">
        <f t="shared" si="12"/>
        <v>3290600</v>
      </c>
      <c r="AM42" s="187">
        <v>320200</v>
      </c>
      <c r="AN42" s="187">
        <v>0</v>
      </c>
      <c r="AO42" s="187">
        <v>146900</v>
      </c>
      <c r="AP42" s="187">
        <f t="shared" si="13"/>
        <v>467100</v>
      </c>
      <c r="AQ42" s="187">
        <f t="shared" si="14"/>
        <v>2823500</v>
      </c>
      <c r="AR42" s="187">
        <f t="shared" si="15"/>
        <v>4512.1859999999997</v>
      </c>
      <c r="AS42" s="187">
        <f t="shared" si="16"/>
        <v>30273.52</v>
      </c>
      <c r="AT42" s="187">
        <f t="shared" si="17"/>
        <v>25761.334000000003</v>
      </c>
    </row>
    <row r="43" spans="1:46" x14ac:dyDescent="0.25">
      <c r="A43" s="181" t="s">
        <v>320</v>
      </c>
      <c r="B43" s="181">
        <v>70.474100000000007</v>
      </c>
      <c r="C43" s="181" t="s">
        <v>532</v>
      </c>
      <c r="D43" s="182" t="s">
        <v>746</v>
      </c>
      <c r="E43" s="181" t="s">
        <v>547</v>
      </c>
      <c r="F43" s="181" t="s">
        <v>747</v>
      </c>
      <c r="G43" s="181">
        <v>0</v>
      </c>
      <c r="H43" s="189">
        <v>0</v>
      </c>
      <c r="I43" s="191">
        <v>637282</v>
      </c>
      <c r="J43" s="189" t="s">
        <v>748</v>
      </c>
      <c r="K43" s="189"/>
      <c r="L43" s="189"/>
      <c r="M43" s="189" t="s">
        <v>425</v>
      </c>
      <c r="N43" s="181" t="s">
        <v>426</v>
      </c>
      <c r="O43" s="185" t="s">
        <v>749</v>
      </c>
      <c r="P43" s="186" t="s">
        <v>427</v>
      </c>
      <c r="Q43" s="181" t="s">
        <v>428</v>
      </c>
      <c r="R43" s="178" t="s">
        <v>750</v>
      </c>
      <c r="S43" s="181" t="s">
        <v>54</v>
      </c>
      <c r="T43" s="181" t="s">
        <v>537</v>
      </c>
      <c r="U43" s="181" t="s">
        <v>538</v>
      </c>
      <c r="V43" s="181"/>
      <c r="W43" s="181" t="s">
        <v>490</v>
      </c>
      <c r="X43" s="181" t="s">
        <v>14</v>
      </c>
      <c r="Y43" s="181" t="s">
        <v>751</v>
      </c>
      <c r="Z43" s="181" t="s">
        <v>752</v>
      </c>
      <c r="AA43" s="181" t="s">
        <v>753</v>
      </c>
      <c r="AB43" s="181" t="s">
        <v>754</v>
      </c>
      <c r="AC43" s="181" t="s">
        <v>755</v>
      </c>
      <c r="AD43" s="187" t="s">
        <v>439</v>
      </c>
      <c r="AE43" s="181" t="s">
        <v>756</v>
      </c>
      <c r="AF43" s="181" t="s">
        <v>757</v>
      </c>
      <c r="AG43" s="181" t="s">
        <v>758</v>
      </c>
      <c r="AH43" s="181" t="s">
        <v>759</v>
      </c>
      <c r="AI43" s="187">
        <v>67767700</v>
      </c>
      <c r="AJ43" s="187">
        <v>0</v>
      </c>
      <c r="AK43" s="187">
        <v>0</v>
      </c>
      <c r="AL43" s="187">
        <f t="shared" si="12"/>
        <v>67767700</v>
      </c>
      <c r="AM43" s="187">
        <v>27001000</v>
      </c>
      <c r="AN43" s="187">
        <v>0</v>
      </c>
      <c r="AO43" s="187">
        <v>0</v>
      </c>
      <c r="AP43" s="187">
        <f t="shared" si="13"/>
        <v>27001000</v>
      </c>
      <c r="AQ43" s="187">
        <f t="shared" si="14"/>
        <v>40766700</v>
      </c>
      <c r="AR43" s="187">
        <f t="shared" si="15"/>
        <v>260829.66</v>
      </c>
      <c r="AS43" s="187">
        <f t="shared" si="16"/>
        <v>623462.84000000008</v>
      </c>
      <c r="AT43" s="187">
        <f t="shared" si="17"/>
        <v>362633.18000000005</v>
      </c>
    </row>
    <row r="44" spans="1:46" x14ac:dyDescent="0.25">
      <c r="A44" s="223" t="s">
        <v>760</v>
      </c>
      <c r="B44" s="252">
        <v>16.777200000000001</v>
      </c>
      <c r="C44" s="181" t="s">
        <v>532</v>
      </c>
      <c r="D44" s="182" t="s">
        <v>761</v>
      </c>
      <c r="E44" s="181" t="s">
        <v>547</v>
      </c>
      <c r="F44" s="181" t="s">
        <v>747</v>
      </c>
      <c r="G44" s="181">
        <v>0</v>
      </c>
      <c r="H44" s="189">
        <v>0</v>
      </c>
      <c r="I44" s="249">
        <v>1953099</v>
      </c>
      <c r="J44" s="189"/>
      <c r="K44" s="189"/>
      <c r="L44" s="189"/>
      <c r="M44" s="189" t="s">
        <v>535</v>
      </c>
      <c r="N44" s="181" t="s">
        <v>426</v>
      </c>
      <c r="O44" s="185"/>
      <c r="P44" s="186" t="s">
        <v>427</v>
      </c>
      <c r="Q44" s="181" t="s">
        <v>428</v>
      </c>
      <c r="R44" s="250" t="s">
        <v>2398</v>
      </c>
      <c r="S44" s="181" t="s">
        <v>53</v>
      </c>
      <c r="T44" s="181" t="s">
        <v>638</v>
      </c>
      <c r="U44" s="181" t="s">
        <v>639</v>
      </c>
      <c r="V44" s="181"/>
      <c r="W44" s="181" t="s">
        <v>490</v>
      </c>
      <c r="X44" s="181" t="s">
        <v>14</v>
      </c>
      <c r="Y44" s="181" t="s">
        <v>751</v>
      </c>
      <c r="Z44" s="181" t="s">
        <v>752</v>
      </c>
      <c r="AA44" s="181" t="s">
        <v>753</v>
      </c>
      <c r="AB44" s="181" t="s">
        <v>754</v>
      </c>
      <c r="AC44" s="181" t="s">
        <v>755</v>
      </c>
      <c r="AD44" s="187" t="s">
        <v>439</v>
      </c>
      <c r="AE44" s="181" t="s">
        <v>762</v>
      </c>
      <c r="AF44" s="181" t="s">
        <v>763</v>
      </c>
      <c r="AG44" s="181" t="s">
        <v>764</v>
      </c>
      <c r="AH44" s="181" t="s">
        <v>765</v>
      </c>
      <c r="AI44" s="187">
        <v>31197000</v>
      </c>
      <c r="AJ44" s="187">
        <v>0</v>
      </c>
      <c r="AK44" s="187">
        <v>0</v>
      </c>
      <c r="AL44" s="187">
        <f t="shared" si="12"/>
        <v>31197000</v>
      </c>
      <c r="AM44" s="187">
        <v>27441800</v>
      </c>
      <c r="AN44" s="187">
        <v>0</v>
      </c>
      <c r="AO44" s="187">
        <v>0</v>
      </c>
      <c r="AP44" s="187">
        <f t="shared" si="13"/>
        <v>27441800</v>
      </c>
      <c r="AQ44" s="187">
        <f t="shared" si="14"/>
        <v>3755200</v>
      </c>
      <c r="AR44" s="187">
        <f t="shared" si="15"/>
        <v>265087.788</v>
      </c>
      <c r="AS44" s="187">
        <f t="shared" si="16"/>
        <v>287012.40000000002</v>
      </c>
      <c r="AT44" s="187">
        <f t="shared" si="17"/>
        <v>21924.612000000023</v>
      </c>
    </row>
    <row r="45" spans="1:46" x14ac:dyDescent="0.25">
      <c r="A45" s="181" t="s">
        <v>766</v>
      </c>
      <c r="B45" s="252">
        <v>29.918199999999999</v>
      </c>
      <c r="C45" s="181" t="s">
        <v>532</v>
      </c>
      <c r="D45" s="182" t="s">
        <v>767</v>
      </c>
      <c r="E45" s="181" t="s">
        <v>547</v>
      </c>
      <c r="F45" s="181" t="s">
        <v>747</v>
      </c>
      <c r="G45" s="181">
        <v>0</v>
      </c>
      <c r="H45" s="183">
        <v>0</v>
      </c>
      <c r="I45" s="224"/>
      <c r="J45" s="183"/>
      <c r="K45" s="183"/>
      <c r="L45" s="183"/>
      <c r="M45" s="183" t="s">
        <v>535</v>
      </c>
      <c r="N45" s="181" t="s">
        <v>426</v>
      </c>
      <c r="O45" s="185"/>
      <c r="P45" s="186" t="s">
        <v>427</v>
      </c>
      <c r="Q45" s="181" t="s">
        <v>428</v>
      </c>
      <c r="R45" s="250">
        <v>9522</v>
      </c>
      <c r="S45" s="181" t="s">
        <v>53</v>
      </c>
      <c r="T45" s="181" t="s">
        <v>638</v>
      </c>
      <c r="U45" s="225">
        <v>20109</v>
      </c>
      <c r="V45" s="181"/>
      <c r="W45" s="181">
        <v>971</v>
      </c>
      <c r="X45" s="181"/>
      <c r="Y45" s="181" t="s">
        <v>768</v>
      </c>
      <c r="Z45" s="181" t="s">
        <v>752</v>
      </c>
      <c r="AA45" s="181" t="s">
        <v>753</v>
      </c>
      <c r="AB45" s="181" t="s">
        <v>754</v>
      </c>
      <c r="AC45" s="225">
        <v>80290</v>
      </c>
      <c r="AD45" s="187"/>
      <c r="AE45" s="181"/>
      <c r="AF45" s="181"/>
      <c r="AG45" s="181"/>
      <c r="AH45" s="181"/>
      <c r="AI45" s="187">
        <v>31197000</v>
      </c>
      <c r="AJ45" s="187">
        <v>0</v>
      </c>
      <c r="AK45" s="187">
        <v>0</v>
      </c>
      <c r="AL45" s="187">
        <f t="shared" si="12"/>
        <v>31197000</v>
      </c>
      <c r="AM45" s="187">
        <v>27441800</v>
      </c>
      <c r="AN45" s="187">
        <v>0</v>
      </c>
      <c r="AO45" s="187">
        <v>0</v>
      </c>
      <c r="AP45" s="187">
        <f t="shared" si="13"/>
        <v>27441800</v>
      </c>
      <c r="AQ45" s="187">
        <f t="shared" si="14"/>
        <v>3755200</v>
      </c>
      <c r="AR45" s="187">
        <f t="shared" si="15"/>
        <v>265087.788</v>
      </c>
      <c r="AS45" s="187">
        <f t="shared" si="16"/>
        <v>287012.40000000002</v>
      </c>
      <c r="AT45" s="187">
        <f t="shared" si="17"/>
        <v>21924.612000000023</v>
      </c>
    </row>
    <row r="46" spans="1:46" x14ac:dyDescent="0.25">
      <c r="A46" s="181" t="s">
        <v>769</v>
      </c>
      <c r="B46" s="252">
        <v>22.5717</v>
      </c>
      <c r="C46" s="181" t="s">
        <v>532</v>
      </c>
      <c r="D46" s="182" t="s">
        <v>770</v>
      </c>
      <c r="E46" s="181" t="s">
        <v>547</v>
      </c>
      <c r="F46" s="181" t="s">
        <v>747</v>
      </c>
      <c r="G46" s="181">
        <v>0</v>
      </c>
      <c r="H46" s="192">
        <v>0</v>
      </c>
      <c r="I46" s="251"/>
      <c r="J46" s="192"/>
      <c r="K46" s="192"/>
      <c r="L46" s="192"/>
      <c r="M46" s="192" t="s">
        <v>771</v>
      </c>
      <c r="N46" s="181" t="s">
        <v>426</v>
      </c>
      <c r="O46" s="185"/>
      <c r="P46" s="186" t="s">
        <v>427</v>
      </c>
      <c r="Q46" s="181" t="s">
        <v>428</v>
      </c>
      <c r="R46" s="250">
        <v>9640</v>
      </c>
      <c r="S46" s="181" t="s">
        <v>53</v>
      </c>
      <c r="T46" s="181" t="s">
        <v>638</v>
      </c>
      <c r="U46" s="225">
        <v>20109</v>
      </c>
      <c r="V46" s="181"/>
      <c r="W46" s="181">
        <v>971</v>
      </c>
      <c r="X46" s="181"/>
      <c r="Y46" s="181" t="s">
        <v>751</v>
      </c>
      <c r="Z46" s="181" t="s">
        <v>752</v>
      </c>
      <c r="AA46" s="181" t="s">
        <v>753</v>
      </c>
      <c r="AB46" s="181" t="s">
        <v>754</v>
      </c>
      <c r="AC46" s="225">
        <v>80290</v>
      </c>
      <c r="AD46" s="187"/>
      <c r="AE46" s="181"/>
      <c r="AF46" s="181"/>
      <c r="AG46" s="181"/>
      <c r="AH46" s="181"/>
      <c r="AI46" s="187">
        <v>32082300</v>
      </c>
      <c r="AJ46" s="187">
        <v>0</v>
      </c>
      <c r="AK46" s="187">
        <v>0</v>
      </c>
      <c r="AL46" s="187">
        <f t="shared" si="12"/>
        <v>32082300</v>
      </c>
      <c r="AM46" s="187"/>
      <c r="AN46" s="187"/>
      <c r="AO46" s="187"/>
      <c r="AP46" s="187"/>
      <c r="AQ46" s="187"/>
      <c r="AR46" s="187"/>
      <c r="AS46" s="187">
        <f t="shared" si="16"/>
        <v>295157.16000000003</v>
      </c>
      <c r="AT46" s="187"/>
    </row>
    <row r="47" spans="1:46" x14ac:dyDescent="0.25">
      <c r="A47" s="181" t="s">
        <v>772</v>
      </c>
      <c r="B47" s="181">
        <v>31.881799999999998</v>
      </c>
      <c r="C47" s="181" t="s">
        <v>532</v>
      </c>
      <c r="D47" s="182" t="s">
        <v>773</v>
      </c>
      <c r="E47" s="181" t="s">
        <v>547</v>
      </c>
      <c r="F47" s="181" t="s">
        <v>773</v>
      </c>
      <c r="G47" s="181">
        <v>0</v>
      </c>
      <c r="H47" s="189">
        <v>0</v>
      </c>
      <c r="I47" s="189" t="s">
        <v>2400</v>
      </c>
      <c r="J47" s="189"/>
      <c r="K47" s="189"/>
      <c r="L47" s="189"/>
      <c r="M47" s="189" t="s">
        <v>535</v>
      </c>
      <c r="N47" s="181" t="s">
        <v>426</v>
      </c>
      <c r="O47" s="185"/>
      <c r="P47" s="186" t="s">
        <v>427</v>
      </c>
      <c r="Q47" s="181" t="s">
        <v>428</v>
      </c>
      <c r="R47" s="178" t="s">
        <v>774</v>
      </c>
      <c r="S47" s="181" t="s">
        <v>53</v>
      </c>
      <c r="T47" s="181" t="s">
        <v>638</v>
      </c>
      <c r="U47" s="181" t="s">
        <v>639</v>
      </c>
      <c r="V47" s="181"/>
      <c r="W47" s="181" t="s">
        <v>490</v>
      </c>
      <c r="X47" s="181" t="s">
        <v>14</v>
      </c>
      <c r="Y47" s="181" t="s">
        <v>751</v>
      </c>
      <c r="Z47" s="181" t="s">
        <v>752</v>
      </c>
      <c r="AA47" s="181" t="s">
        <v>753</v>
      </c>
      <c r="AB47" s="181" t="s">
        <v>754</v>
      </c>
      <c r="AC47" s="181" t="s">
        <v>755</v>
      </c>
      <c r="AD47" s="187" t="s">
        <v>439</v>
      </c>
      <c r="AE47" s="181" t="s">
        <v>775</v>
      </c>
      <c r="AF47" s="181" t="s">
        <v>763</v>
      </c>
      <c r="AG47" s="181" t="s">
        <v>776</v>
      </c>
      <c r="AH47" s="181" t="s">
        <v>777</v>
      </c>
      <c r="AI47" s="187">
        <v>24061700</v>
      </c>
      <c r="AJ47" s="187">
        <v>0</v>
      </c>
      <c r="AK47" s="187">
        <v>0</v>
      </c>
      <c r="AL47" s="187">
        <f t="shared" si="12"/>
        <v>24061700</v>
      </c>
      <c r="AM47" s="187">
        <v>25737100</v>
      </c>
      <c r="AN47" s="187">
        <v>0</v>
      </c>
      <c r="AO47" s="187">
        <v>0</v>
      </c>
      <c r="AP47" s="187">
        <f>SUM(AM47:AO47)</f>
        <v>25737100</v>
      </c>
      <c r="AQ47" s="187">
        <f>SUM(AL47-AP47)</f>
        <v>-1675400</v>
      </c>
      <c r="AR47" s="187">
        <f>SUM(AP47/100*0.966)</f>
        <v>248620.386</v>
      </c>
      <c r="AS47" s="187">
        <f t="shared" si="16"/>
        <v>221367.64</v>
      </c>
      <c r="AT47" s="187">
        <f>SUM(AS47-AR47)</f>
        <v>-27252.745999999985</v>
      </c>
    </row>
    <row r="48" spans="1:46" x14ac:dyDescent="0.25">
      <c r="A48" s="181" t="s">
        <v>778</v>
      </c>
      <c r="B48" s="181">
        <v>10.017200000000001</v>
      </c>
      <c r="C48" s="181" t="s">
        <v>532</v>
      </c>
      <c r="D48" s="182" t="s">
        <v>779</v>
      </c>
      <c r="E48" s="181" t="s">
        <v>547</v>
      </c>
      <c r="F48" s="181" t="s">
        <v>747</v>
      </c>
      <c r="G48" s="181">
        <v>0</v>
      </c>
      <c r="H48" s="189">
        <v>0</v>
      </c>
      <c r="I48" s="183" t="s">
        <v>2399</v>
      </c>
      <c r="J48" s="189"/>
      <c r="K48" s="189"/>
      <c r="L48" s="189"/>
      <c r="M48" s="189" t="s">
        <v>535</v>
      </c>
      <c r="N48" s="181" t="s">
        <v>426</v>
      </c>
      <c r="O48" s="185"/>
      <c r="P48" s="186" t="s">
        <v>427</v>
      </c>
      <c r="Q48" s="181" t="s">
        <v>428</v>
      </c>
      <c r="R48" s="178">
        <v>9650</v>
      </c>
      <c r="S48" s="181" t="s">
        <v>53</v>
      </c>
      <c r="T48" s="181" t="s">
        <v>638</v>
      </c>
      <c r="U48" s="181" t="s">
        <v>639</v>
      </c>
      <c r="V48" s="181"/>
      <c r="W48" s="181" t="s">
        <v>490</v>
      </c>
      <c r="X48" s="181" t="s">
        <v>14</v>
      </c>
      <c r="Y48" s="181" t="s">
        <v>751</v>
      </c>
      <c r="Z48" s="181" t="s">
        <v>752</v>
      </c>
      <c r="AA48" s="181" t="s">
        <v>753</v>
      </c>
      <c r="AB48" s="181" t="s">
        <v>754</v>
      </c>
      <c r="AC48" s="181" t="s">
        <v>755</v>
      </c>
      <c r="AD48" s="187" t="s">
        <v>439</v>
      </c>
      <c r="AE48" s="181" t="s">
        <v>775</v>
      </c>
      <c r="AF48" s="181" t="s">
        <v>763</v>
      </c>
      <c r="AG48" s="181" t="s">
        <v>780</v>
      </c>
      <c r="AH48" s="181" t="s">
        <v>781</v>
      </c>
      <c r="AI48" s="187">
        <v>0</v>
      </c>
      <c r="AJ48" s="187">
        <v>0</v>
      </c>
      <c r="AK48" s="187">
        <v>0</v>
      </c>
      <c r="AL48" s="187">
        <f t="shared" si="12"/>
        <v>0</v>
      </c>
      <c r="AM48" s="187">
        <v>10602500</v>
      </c>
      <c r="AN48" s="187">
        <v>0</v>
      </c>
      <c r="AO48" s="187">
        <v>0</v>
      </c>
      <c r="AP48" s="187">
        <f>SUM(AM48:AO48)</f>
        <v>10602500</v>
      </c>
      <c r="AQ48" s="187">
        <f>SUM(AL48-AP48)</f>
        <v>-10602500</v>
      </c>
      <c r="AR48" s="187">
        <f>SUM(AP48/100*0.966)</f>
        <v>102420.15</v>
      </c>
      <c r="AS48" s="187">
        <f t="shared" si="16"/>
        <v>0</v>
      </c>
      <c r="AT48" s="187">
        <f>SUM(AS48-AR48)</f>
        <v>-102420.15</v>
      </c>
    </row>
    <row r="49" spans="1:46" x14ac:dyDescent="0.25">
      <c r="A49" s="190" t="s">
        <v>782</v>
      </c>
      <c r="B49" s="181">
        <v>10.077400000000001</v>
      </c>
      <c r="C49" s="181" t="s">
        <v>532</v>
      </c>
      <c r="D49" s="182" t="s">
        <v>783</v>
      </c>
      <c r="E49" s="181" t="s">
        <v>423</v>
      </c>
      <c r="F49" s="181" t="s">
        <v>747</v>
      </c>
      <c r="G49" s="181">
        <v>1</v>
      </c>
      <c r="H49" s="200">
        <v>281000</v>
      </c>
      <c r="I49" s="183">
        <v>0</v>
      </c>
      <c r="J49" s="183"/>
      <c r="K49" s="183"/>
      <c r="L49" s="183"/>
      <c r="M49" s="183" t="s">
        <v>535</v>
      </c>
      <c r="N49" s="181" t="s">
        <v>675</v>
      </c>
      <c r="O49" s="185"/>
      <c r="P49" s="186" t="s">
        <v>427</v>
      </c>
      <c r="Q49" s="181" t="s">
        <v>428</v>
      </c>
      <c r="R49" s="178" t="s">
        <v>784</v>
      </c>
      <c r="S49" s="181" t="s">
        <v>53</v>
      </c>
      <c r="T49" s="181" t="s">
        <v>638</v>
      </c>
      <c r="U49" s="181" t="s">
        <v>639</v>
      </c>
      <c r="V49" s="181"/>
      <c r="W49" s="181" t="s">
        <v>433</v>
      </c>
      <c r="X49" s="181" t="s">
        <v>19</v>
      </c>
      <c r="Y49" s="181" t="s">
        <v>768</v>
      </c>
      <c r="Z49" s="181" t="s">
        <v>752</v>
      </c>
      <c r="AA49" s="181" t="s">
        <v>753</v>
      </c>
      <c r="AB49" s="181" t="s">
        <v>754</v>
      </c>
      <c r="AC49" s="181" t="s">
        <v>755</v>
      </c>
      <c r="AD49" s="187" t="s">
        <v>785</v>
      </c>
      <c r="AE49" s="181" t="s">
        <v>786</v>
      </c>
      <c r="AF49" s="181" t="s">
        <v>783</v>
      </c>
      <c r="AG49" s="181" t="s">
        <v>439</v>
      </c>
      <c r="AH49" s="181" t="s">
        <v>483</v>
      </c>
      <c r="AI49" s="187">
        <v>16211100</v>
      </c>
      <c r="AJ49" s="187">
        <v>0</v>
      </c>
      <c r="AK49" s="187">
        <v>430074600</v>
      </c>
      <c r="AL49" s="187">
        <f t="shared" si="12"/>
        <v>446285700</v>
      </c>
      <c r="AM49" s="187">
        <v>15400500</v>
      </c>
      <c r="AN49" s="187">
        <v>0</v>
      </c>
      <c r="AO49" s="187">
        <v>149922800</v>
      </c>
      <c r="AP49" s="187">
        <f>SUM(AM49:AO49)</f>
        <v>165323300</v>
      </c>
      <c r="AQ49" s="187">
        <f>SUM(AL49-AP49)</f>
        <v>280962400</v>
      </c>
      <c r="AR49" s="187">
        <f>SUM(AP49/100*0.966)</f>
        <v>1597023.078</v>
      </c>
      <c r="AS49" s="187">
        <f t="shared" si="16"/>
        <v>4105828.4400000004</v>
      </c>
      <c r="AT49" s="187">
        <f>SUM(AS49-AR49)</f>
        <v>2508805.3620000007</v>
      </c>
    </row>
    <row r="50" spans="1:46" x14ac:dyDescent="0.25">
      <c r="A50" s="181" t="s">
        <v>787</v>
      </c>
      <c r="B50" s="181">
        <v>10.0029</v>
      </c>
      <c r="C50" s="181" t="s">
        <v>532</v>
      </c>
      <c r="D50" s="182" t="s">
        <v>779</v>
      </c>
      <c r="E50" s="181" t="s">
        <v>445</v>
      </c>
      <c r="F50" s="181" t="s">
        <v>747</v>
      </c>
      <c r="G50" s="189" t="s">
        <v>446</v>
      </c>
      <c r="H50" s="189" t="s">
        <v>788</v>
      </c>
      <c r="I50" s="189" t="s">
        <v>2399</v>
      </c>
      <c r="J50" s="189"/>
      <c r="K50" s="189"/>
      <c r="L50" s="189"/>
      <c r="M50" s="189" t="s">
        <v>771</v>
      </c>
      <c r="N50" s="181" t="s">
        <v>426</v>
      </c>
      <c r="O50" s="185"/>
      <c r="P50" s="186" t="s">
        <v>427</v>
      </c>
      <c r="Q50" s="181" t="s">
        <v>428</v>
      </c>
      <c r="R50" s="178">
        <v>9680</v>
      </c>
      <c r="S50" s="181" t="s">
        <v>53</v>
      </c>
      <c r="T50" s="181" t="s">
        <v>638</v>
      </c>
      <c r="U50" s="225">
        <v>20109</v>
      </c>
      <c r="V50" s="181"/>
      <c r="W50" s="181">
        <v>971</v>
      </c>
      <c r="X50" s="181"/>
      <c r="Y50" s="181" t="s">
        <v>751</v>
      </c>
      <c r="Z50" s="181" t="s">
        <v>752</v>
      </c>
      <c r="AA50" s="181" t="s">
        <v>753</v>
      </c>
      <c r="AB50" s="181" t="s">
        <v>754</v>
      </c>
      <c r="AC50" s="181">
        <v>80290</v>
      </c>
      <c r="AD50" s="187"/>
      <c r="AE50" s="181"/>
      <c r="AF50" s="181"/>
      <c r="AG50" s="181"/>
      <c r="AH50" s="181"/>
      <c r="AI50" s="187">
        <v>10848300</v>
      </c>
      <c r="AJ50" s="187">
        <v>0</v>
      </c>
      <c r="AK50" s="187">
        <v>0</v>
      </c>
      <c r="AL50" s="187">
        <f t="shared" si="12"/>
        <v>10848300</v>
      </c>
      <c r="AM50" s="187"/>
      <c r="AN50" s="187"/>
      <c r="AO50" s="187"/>
      <c r="AP50" s="187"/>
      <c r="AQ50" s="187"/>
      <c r="AR50" s="187"/>
      <c r="AS50" s="187">
        <f t="shared" si="16"/>
        <v>99804.36</v>
      </c>
      <c r="AT50" s="187"/>
    </row>
    <row r="51" spans="1:46" x14ac:dyDescent="0.25">
      <c r="A51" s="190" t="s">
        <v>370</v>
      </c>
      <c r="B51" s="181">
        <v>12.4682</v>
      </c>
      <c r="C51" s="181" t="s">
        <v>532</v>
      </c>
      <c r="D51" s="182" t="s">
        <v>789</v>
      </c>
      <c r="E51" s="181" t="s">
        <v>423</v>
      </c>
      <c r="F51" s="181" t="s">
        <v>747</v>
      </c>
      <c r="G51" s="181">
        <v>1</v>
      </c>
      <c r="H51" s="200">
        <v>224652</v>
      </c>
      <c r="I51" s="183">
        <v>0</v>
      </c>
      <c r="J51" s="183"/>
      <c r="K51" s="183"/>
      <c r="L51" s="183"/>
      <c r="M51" s="183" t="s">
        <v>535</v>
      </c>
      <c r="N51" s="181" t="s">
        <v>426</v>
      </c>
      <c r="O51" s="185"/>
      <c r="P51" s="186" t="s">
        <v>427</v>
      </c>
      <c r="Q51" s="181" t="s">
        <v>428</v>
      </c>
      <c r="R51" s="178" t="s">
        <v>790</v>
      </c>
      <c r="S51" s="181" t="s">
        <v>53</v>
      </c>
      <c r="T51" s="181" t="s">
        <v>638</v>
      </c>
      <c r="U51" s="181" t="s">
        <v>639</v>
      </c>
      <c r="V51" s="181"/>
      <c r="W51" s="181" t="s">
        <v>433</v>
      </c>
      <c r="X51" s="181" t="s">
        <v>19</v>
      </c>
      <c r="Y51" s="181" t="s">
        <v>751</v>
      </c>
      <c r="Z51" s="181" t="s">
        <v>752</v>
      </c>
      <c r="AA51" s="181" t="s">
        <v>753</v>
      </c>
      <c r="AB51" s="181" t="s">
        <v>754</v>
      </c>
      <c r="AC51" s="181" t="s">
        <v>755</v>
      </c>
      <c r="AD51" s="187" t="s">
        <v>439</v>
      </c>
      <c r="AE51" s="181" t="s">
        <v>791</v>
      </c>
      <c r="AF51" s="181" t="s">
        <v>792</v>
      </c>
      <c r="AG51" s="181" t="s">
        <v>439</v>
      </c>
      <c r="AH51" s="181" t="s">
        <v>793</v>
      </c>
      <c r="AI51" s="187">
        <v>17721300</v>
      </c>
      <c r="AJ51" s="187">
        <v>0</v>
      </c>
      <c r="AK51" s="187">
        <v>375043100</v>
      </c>
      <c r="AL51" s="187">
        <f t="shared" si="12"/>
        <v>392764400</v>
      </c>
      <c r="AM51" s="187">
        <v>12626400</v>
      </c>
      <c r="AN51" s="187">
        <v>0</v>
      </c>
      <c r="AO51" s="187">
        <v>329148500</v>
      </c>
      <c r="AP51" s="187">
        <f t="shared" ref="AP51:AP60" si="18">SUM(AM51:AO51)</f>
        <v>341774900</v>
      </c>
      <c r="AQ51" s="187">
        <f t="shared" ref="AQ51:AQ60" si="19">SUM(AL51-AP51)</f>
        <v>50989500</v>
      </c>
      <c r="AR51" s="187">
        <f t="shared" ref="AR51:AR60" si="20">SUM(AP51/100*0.966)</f>
        <v>3301545.534</v>
      </c>
      <c r="AS51" s="187">
        <f t="shared" si="16"/>
        <v>3613432.48</v>
      </c>
      <c r="AT51" s="187">
        <f t="shared" ref="AT51:AT60" si="21">SUM(AS51-AR51)</f>
        <v>311886.946</v>
      </c>
    </row>
    <row r="52" spans="1:46" x14ac:dyDescent="0.25">
      <c r="A52" s="190" t="s">
        <v>148</v>
      </c>
      <c r="B52" s="181">
        <v>12.5755</v>
      </c>
      <c r="C52" s="181" t="s">
        <v>532</v>
      </c>
      <c r="D52" s="182" t="s">
        <v>789</v>
      </c>
      <c r="E52" s="181" t="s">
        <v>423</v>
      </c>
      <c r="F52" s="181" t="s">
        <v>747</v>
      </c>
      <c r="G52" s="181">
        <v>1</v>
      </c>
      <c r="H52" s="200">
        <v>241249</v>
      </c>
      <c r="I52" s="183">
        <v>0</v>
      </c>
      <c r="J52" s="183"/>
      <c r="K52" s="183"/>
      <c r="L52" s="183"/>
      <c r="M52" s="183" t="s">
        <v>535</v>
      </c>
      <c r="N52" s="181" t="s">
        <v>426</v>
      </c>
      <c r="O52" s="185"/>
      <c r="P52" s="186" t="s">
        <v>427</v>
      </c>
      <c r="Q52" s="181" t="s">
        <v>428</v>
      </c>
      <c r="R52" s="178" t="s">
        <v>794</v>
      </c>
      <c r="S52" s="181" t="s">
        <v>53</v>
      </c>
      <c r="T52" s="181" t="s">
        <v>638</v>
      </c>
      <c r="U52" s="181" t="s">
        <v>639</v>
      </c>
      <c r="V52" s="181"/>
      <c r="W52" s="181" t="s">
        <v>433</v>
      </c>
      <c r="X52" s="181" t="s">
        <v>19</v>
      </c>
      <c r="Y52" s="181" t="s">
        <v>751</v>
      </c>
      <c r="Z52" s="181" t="s">
        <v>752</v>
      </c>
      <c r="AA52" s="181" t="s">
        <v>753</v>
      </c>
      <c r="AB52" s="181" t="s">
        <v>754</v>
      </c>
      <c r="AC52" s="181" t="s">
        <v>755</v>
      </c>
      <c r="AD52" s="187" t="s">
        <v>439</v>
      </c>
      <c r="AE52" s="181" t="s">
        <v>496</v>
      </c>
      <c r="AF52" s="181" t="s">
        <v>519</v>
      </c>
      <c r="AG52" s="181" t="s">
        <v>439</v>
      </c>
      <c r="AH52" s="181" t="s">
        <v>791</v>
      </c>
      <c r="AI52" s="187">
        <v>18863300</v>
      </c>
      <c r="AJ52" s="187">
        <v>0</v>
      </c>
      <c r="AK52" s="187">
        <v>403574500</v>
      </c>
      <c r="AL52" s="187">
        <f t="shared" si="12"/>
        <v>422437800</v>
      </c>
      <c r="AM52" s="187">
        <v>13440100</v>
      </c>
      <c r="AN52" s="187">
        <v>0</v>
      </c>
      <c r="AO52" s="187">
        <v>335159600</v>
      </c>
      <c r="AP52" s="187">
        <f t="shared" si="18"/>
        <v>348599700</v>
      </c>
      <c r="AQ52" s="187">
        <f t="shared" si="19"/>
        <v>73838100</v>
      </c>
      <c r="AR52" s="187">
        <f t="shared" si="20"/>
        <v>3367473.102</v>
      </c>
      <c r="AS52" s="187">
        <f t="shared" si="16"/>
        <v>3886427.7600000002</v>
      </c>
      <c r="AT52" s="187">
        <f t="shared" si="21"/>
        <v>518954.65800000029</v>
      </c>
    </row>
    <row r="53" spans="1:46" x14ac:dyDescent="0.25">
      <c r="A53" s="190" t="s">
        <v>28</v>
      </c>
      <c r="B53" s="181">
        <v>21.141999999999999</v>
      </c>
      <c r="C53" s="181" t="s">
        <v>532</v>
      </c>
      <c r="D53" s="182" t="s">
        <v>795</v>
      </c>
      <c r="E53" s="181" t="s">
        <v>423</v>
      </c>
      <c r="F53" s="181" t="s">
        <v>796</v>
      </c>
      <c r="G53" s="181">
        <v>2</v>
      </c>
      <c r="H53" s="183">
        <v>352030</v>
      </c>
      <c r="I53" s="183"/>
      <c r="J53" s="183"/>
      <c r="K53" s="183"/>
      <c r="L53" s="183"/>
      <c r="M53" s="183" t="s">
        <v>535</v>
      </c>
      <c r="N53" s="181" t="s">
        <v>426</v>
      </c>
      <c r="O53" s="185"/>
      <c r="P53" s="186" t="s">
        <v>427</v>
      </c>
      <c r="Q53" s="181" t="s">
        <v>428</v>
      </c>
      <c r="R53" s="178" t="s">
        <v>797</v>
      </c>
      <c r="S53" s="181" t="s">
        <v>66</v>
      </c>
      <c r="T53" s="181" t="s">
        <v>638</v>
      </c>
      <c r="U53" s="181" t="s">
        <v>639</v>
      </c>
      <c r="V53" s="181"/>
      <c r="W53" s="181" t="s">
        <v>433</v>
      </c>
      <c r="X53" s="181" t="s">
        <v>19</v>
      </c>
      <c r="Y53" s="181" t="s">
        <v>798</v>
      </c>
      <c r="Z53" s="181" t="s">
        <v>799</v>
      </c>
      <c r="AA53" s="181" t="s">
        <v>800</v>
      </c>
      <c r="AB53" s="181" t="s">
        <v>801</v>
      </c>
      <c r="AC53" s="181" t="s">
        <v>802</v>
      </c>
      <c r="AD53" s="187" t="s">
        <v>439</v>
      </c>
      <c r="AE53" s="181" t="s">
        <v>803</v>
      </c>
      <c r="AF53" s="181" t="s">
        <v>117</v>
      </c>
      <c r="AG53" s="181" t="s">
        <v>804</v>
      </c>
      <c r="AH53" s="181" t="s">
        <v>805</v>
      </c>
      <c r="AI53" s="187">
        <v>31713000</v>
      </c>
      <c r="AJ53" s="187">
        <v>0</v>
      </c>
      <c r="AK53" s="187">
        <v>62279200</v>
      </c>
      <c r="AL53" s="187">
        <f t="shared" si="12"/>
        <v>93992200</v>
      </c>
      <c r="AM53" s="187">
        <v>30127400</v>
      </c>
      <c r="AN53" s="187">
        <v>0</v>
      </c>
      <c r="AO53" s="187">
        <v>56385300</v>
      </c>
      <c r="AP53" s="187">
        <f t="shared" si="18"/>
        <v>86512700</v>
      </c>
      <c r="AQ53" s="187">
        <f t="shared" si="19"/>
        <v>7479500</v>
      </c>
      <c r="AR53" s="187">
        <f t="shared" si="20"/>
        <v>835712.68200000003</v>
      </c>
      <c r="AS53" s="187">
        <f t="shared" si="16"/>
        <v>864728.24</v>
      </c>
      <c r="AT53" s="187">
        <f t="shared" si="21"/>
        <v>29015.557999999961</v>
      </c>
    </row>
    <row r="54" spans="1:46" x14ac:dyDescent="0.25">
      <c r="A54" s="190" t="s">
        <v>32</v>
      </c>
      <c r="B54" s="181">
        <v>19.498799999999999</v>
      </c>
      <c r="C54" s="181" t="s">
        <v>532</v>
      </c>
      <c r="D54" s="182" t="s">
        <v>31</v>
      </c>
      <c r="E54" s="181" t="s">
        <v>423</v>
      </c>
      <c r="F54" s="181" t="s">
        <v>806</v>
      </c>
      <c r="G54" s="181">
        <v>1</v>
      </c>
      <c r="H54" s="183">
        <v>247608</v>
      </c>
      <c r="I54" s="183">
        <v>0</v>
      </c>
      <c r="J54" s="183"/>
      <c r="K54" s="183"/>
      <c r="L54" s="183"/>
      <c r="M54" s="183" t="s">
        <v>535</v>
      </c>
      <c r="N54" s="181" t="s">
        <v>426</v>
      </c>
      <c r="O54" s="185"/>
      <c r="P54" s="186" t="s">
        <v>427</v>
      </c>
      <c r="Q54" s="181" t="s">
        <v>428</v>
      </c>
      <c r="R54" s="178" t="s">
        <v>807</v>
      </c>
      <c r="S54" s="181" t="s">
        <v>53</v>
      </c>
      <c r="T54" s="181" t="s">
        <v>638</v>
      </c>
      <c r="U54" s="181" t="s">
        <v>639</v>
      </c>
      <c r="V54" s="181"/>
      <c r="W54" s="181" t="s">
        <v>433</v>
      </c>
      <c r="X54" s="181" t="s">
        <v>19</v>
      </c>
      <c r="Y54" s="181" t="s">
        <v>808</v>
      </c>
      <c r="Z54" s="181" t="s">
        <v>809</v>
      </c>
      <c r="AA54" s="181" t="s">
        <v>478</v>
      </c>
      <c r="AB54" s="181" t="s">
        <v>479</v>
      </c>
      <c r="AC54" s="181" t="s">
        <v>810</v>
      </c>
      <c r="AD54" s="187" t="s">
        <v>439</v>
      </c>
      <c r="AE54" s="181" t="s">
        <v>496</v>
      </c>
      <c r="AF54" s="181" t="s">
        <v>519</v>
      </c>
      <c r="AG54" s="181" t="s">
        <v>811</v>
      </c>
      <c r="AH54" s="181" t="s">
        <v>812</v>
      </c>
      <c r="AI54" s="187">
        <v>29248200</v>
      </c>
      <c r="AJ54" s="187">
        <v>0</v>
      </c>
      <c r="AK54" s="187">
        <v>178962100</v>
      </c>
      <c r="AL54" s="187">
        <f t="shared" si="12"/>
        <v>208210300</v>
      </c>
      <c r="AM54" s="187">
        <v>29248200</v>
      </c>
      <c r="AN54" s="187">
        <v>0</v>
      </c>
      <c r="AO54" s="187">
        <v>129481000</v>
      </c>
      <c r="AP54" s="187">
        <f t="shared" si="18"/>
        <v>158729200</v>
      </c>
      <c r="AQ54" s="187">
        <f t="shared" si="19"/>
        <v>49481100</v>
      </c>
      <c r="AR54" s="187">
        <f t="shared" si="20"/>
        <v>1533324.0719999999</v>
      </c>
      <c r="AS54" s="187">
        <f t="shared" si="16"/>
        <v>1915534.76</v>
      </c>
      <c r="AT54" s="187">
        <f t="shared" si="21"/>
        <v>382210.68800000008</v>
      </c>
    </row>
    <row r="55" spans="1:46" x14ac:dyDescent="0.25">
      <c r="A55" s="181" t="s">
        <v>813</v>
      </c>
      <c r="B55" s="181">
        <v>12.0512</v>
      </c>
      <c r="C55" s="181" t="s">
        <v>532</v>
      </c>
      <c r="D55" s="182" t="s">
        <v>47</v>
      </c>
      <c r="E55" s="181" t="s">
        <v>547</v>
      </c>
      <c r="F55" s="181"/>
      <c r="G55" s="181">
        <v>0</v>
      </c>
      <c r="H55" s="189">
        <v>0</v>
      </c>
      <c r="I55" s="189"/>
      <c r="J55" s="189"/>
      <c r="K55" s="189"/>
      <c r="L55" s="189"/>
      <c r="M55" s="189" t="s">
        <v>535</v>
      </c>
      <c r="N55" s="181" t="s">
        <v>459</v>
      </c>
      <c r="O55" s="185"/>
      <c r="P55" s="186" t="s">
        <v>427</v>
      </c>
      <c r="Q55" s="181" t="s">
        <v>428</v>
      </c>
      <c r="R55" s="178" t="s">
        <v>814</v>
      </c>
      <c r="S55" s="181" t="s">
        <v>79</v>
      </c>
      <c r="T55" s="181" t="s">
        <v>638</v>
      </c>
      <c r="U55" s="181" t="s">
        <v>639</v>
      </c>
      <c r="V55" s="181"/>
      <c r="W55" s="181" t="s">
        <v>490</v>
      </c>
      <c r="X55" s="181" t="s">
        <v>14</v>
      </c>
      <c r="Y55" s="181" t="s">
        <v>815</v>
      </c>
      <c r="Z55" s="181" t="s">
        <v>462</v>
      </c>
      <c r="AA55" s="181" t="s">
        <v>463</v>
      </c>
      <c r="AB55" s="181" t="s">
        <v>464</v>
      </c>
      <c r="AC55" s="181" t="s">
        <v>465</v>
      </c>
      <c r="AD55" s="187" t="s">
        <v>439</v>
      </c>
      <c r="AE55" s="181" t="s">
        <v>816</v>
      </c>
      <c r="AF55" s="181" t="s">
        <v>47</v>
      </c>
      <c r="AG55" s="181" t="s">
        <v>439</v>
      </c>
      <c r="AH55" s="181" t="s">
        <v>816</v>
      </c>
      <c r="AI55" s="187">
        <v>12201800</v>
      </c>
      <c r="AJ55" s="187">
        <v>0</v>
      </c>
      <c r="AK55" s="187">
        <v>0</v>
      </c>
      <c r="AL55" s="187">
        <f t="shared" si="12"/>
        <v>12201800</v>
      </c>
      <c r="AM55" s="187">
        <v>3914900</v>
      </c>
      <c r="AN55" s="187">
        <v>0</v>
      </c>
      <c r="AO55" s="187">
        <v>0</v>
      </c>
      <c r="AP55" s="187">
        <f t="shared" si="18"/>
        <v>3914900</v>
      </c>
      <c r="AQ55" s="187">
        <f t="shared" si="19"/>
        <v>8286900</v>
      </c>
      <c r="AR55" s="187">
        <f t="shared" si="20"/>
        <v>37817.934000000001</v>
      </c>
      <c r="AS55" s="187">
        <f t="shared" si="16"/>
        <v>112256.56</v>
      </c>
      <c r="AT55" s="187">
        <f t="shared" si="21"/>
        <v>74438.625999999989</v>
      </c>
    </row>
    <row r="56" spans="1:46" x14ac:dyDescent="0.25">
      <c r="A56" s="181" t="s">
        <v>817</v>
      </c>
      <c r="B56" s="181">
        <v>2.7530000000000001</v>
      </c>
      <c r="C56" s="181" t="s">
        <v>532</v>
      </c>
      <c r="D56" s="182" t="s">
        <v>818</v>
      </c>
      <c r="E56" s="181" t="s">
        <v>819</v>
      </c>
      <c r="F56" s="181" t="s">
        <v>446</v>
      </c>
      <c r="G56" s="181" t="s">
        <v>446</v>
      </c>
      <c r="H56" s="189" t="s">
        <v>446</v>
      </c>
      <c r="I56" s="189"/>
      <c r="J56" s="189"/>
      <c r="K56" s="189"/>
      <c r="L56" s="189"/>
      <c r="M56" s="189" t="s">
        <v>535</v>
      </c>
      <c r="N56" s="181" t="s">
        <v>459</v>
      </c>
      <c r="O56" s="185"/>
      <c r="P56" s="186" t="s">
        <v>427</v>
      </c>
      <c r="Q56" s="181" t="s">
        <v>428</v>
      </c>
      <c r="R56" s="178" t="s">
        <v>820</v>
      </c>
      <c r="S56" s="181" t="s">
        <v>60</v>
      </c>
      <c r="T56" s="181" t="s">
        <v>638</v>
      </c>
      <c r="U56" s="181" t="s">
        <v>639</v>
      </c>
      <c r="V56" s="181"/>
      <c r="W56" s="181" t="s">
        <v>490</v>
      </c>
      <c r="X56" s="181" t="s">
        <v>14</v>
      </c>
      <c r="Y56" s="181" t="s">
        <v>461</v>
      </c>
      <c r="Z56" s="181" t="s">
        <v>462</v>
      </c>
      <c r="AA56" s="181" t="s">
        <v>463</v>
      </c>
      <c r="AB56" s="181" t="s">
        <v>464</v>
      </c>
      <c r="AC56" s="181" t="s">
        <v>465</v>
      </c>
      <c r="AD56" s="187" t="s">
        <v>821</v>
      </c>
      <c r="AE56" s="181" t="s">
        <v>822</v>
      </c>
      <c r="AF56" s="181" t="s">
        <v>823</v>
      </c>
      <c r="AG56" s="181" t="s">
        <v>439</v>
      </c>
      <c r="AH56" s="181" t="s">
        <v>469</v>
      </c>
      <c r="AI56" s="187">
        <v>12000</v>
      </c>
      <c r="AJ56" s="187">
        <v>0</v>
      </c>
      <c r="AK56" s="187">
        <v>0</v>
      </c>
      <c r="AL56" s="187">
        <f t="shared" si="12"/>
        <v>12000</v>
      </c>
      <c r="AM56" s="187">
        <v>12000</v>
      </c>
      <c r="AN56" s="187">
        <v>0</v>
      </c>
      <c r="AO56" s="187">
        <v>0</v>
      </c>
      <c r="AP56" s="187">
        <f t="shared" si="18"/>
        <v>12000</v>
      </c>
      <c r="AQ56" s="187">
        <f t="shared" si="19"/>
        <v>0</v>
      </c>
      <c r="AR56" s="187">
        <f t="shared" si="20"/>
        <v>115.92</v>
      </c>
      <c r="AS56" s="187">
        <f t="shared" si="16"/>
        <v>110.4</v>
      </c>
      <c r="AT56" s="187">
        <f t="shared" si="21"/>
        <v>-5.519999999999996</v>
      </c>
    </row>
    <row r="57" spans="1:46" x14ac:dyDescent="0.25">
      <c r="A57" s="190" t="s">
        <v>24</v>
      </c>
      <c r="B57" s="181">
        <v>23.5032</v>
      </c>
      <c r="C57" s="181" t="s">
        <v>532</v>
      </c>
      <c r="D57" s="182" t="s">
        <v>818</v>
      </c>
      <c r="E57" s="181" t="s">
        <v>423</v>
      </c>
      <c r="F57" s="181" t="s">
        <v>824</v>
      </c>
      <c r="G57" s="181">
        <v>2</v>
      </c>
      <c r="H57" s="183">
        <v>311198</v>
      </c>
      <c r="I57" s="183"/>
      <c r="J57" s="183"/>
      <c r="K57" s="183"/>
      <c r="L57" s="183"/>
      <c r="M57" s="183" t="s">
        <v>535</v>
      </c>
      <c r="N57" s="181" t="s">
        <v>459</v>
      </c>
      <c r="O57" s="185"/>
      <c r="P57" s="186" t="s">
        <v>427</v>
      </c>
      <c r="Q57" s="181" t="s">
        <v>428</v>
      </c>
      <c r="R57" s="178" t="s">
        <v>825</v>
      </c>
      <c r="S57" s="181" t="s">
        <v>60</v>
      </c>
      <c r="T57" s="181" t="s">
        <v>638</v>
      </c>
      <c r="U57" s="181" t="s">
        <v>639</v>
      </c>
      <c r="V57" s="181"/>
      <c r="W57" s="181" t="s">
        <v>433</v>
      </c>
      <c r="X57" s="181" t="s">
        <v>19</v>
      </c>
      <c r="Y57" s="181" t="s">
        <v>461</v>
      </c>
      <c r="Z57" s="181" t="s">
        <v>462</v>
      </c>
      <c r="AA57" s="181" t="s">
        <v>463</v>
      </c>
      <c r="AB57" s="181" t="s">
        <v>464</v>
      </c>
      <c r="AC57" s="181" t="s">
        <v>465</v>
      </c>
      <c r="AD57" s="187" t="s">
        <v>439</v>
      </c>
      <c r="AE57" s="181" t="s">
        <v>826</v>
      </c>
      <c r="AF57" s="181" t="s">
        <v>823</v>
      </c>
      <c r="AG57" s="181" t="s">
        <v>439</v>
      </c>
      <c r="AH57" s="181" t="s">
        <v>469</v>
      </c>
      <c r="AI57" s="187">
        <v>35254800</v>
      </c>
      <c r="AJ57" s="187">
        <v>0</v>
      </c>
      <c r="AK57" s="187">
        <v>46354200</v>
      </c>
      <c r="AL57" s="187">
        <f t="shared" si="12"/>
        <v>81609000</v>
      </c>
      <c r="AM57" s="187">
        <v>33492100</v>
      </c>
      <c r="AN57" s="187">
        <v>0</v>
      </c>
      <c r="AO57" s="187">
        <v>39382200</v>
      </c>
      <c r="AP57" s="187">
        <f t="shared" si="18"/>
        <v>72874300</v>
      </c>
      <c r="AQ57" s="187">
        <f t="shared" si="19"/>
        <v>8734700</v>
      </c>
      <c r="AR57" s="187">
        <f t="shared" si="20"/>
        <v>703965.73800000001</v>
      </c>
      <c r="AS57" s="187">
        <f t="shared" si="16"/>
        <v>750802.8</v>
      </c>
      <c r="AT57" s="187">
        <f t="shared" si="21"/>
        <v>46837.062000000034</v>
      </c>
    </row>
    <row r="58" spans="1:46" x14ac:dyDescent="0.25">
      <c r="A58" s="181" t="s">
        <v>827</v>
      </c>
      <c r="B58" s="181">
        <v>10.174300000000001</v>
      </c>
      <c r="C58" s="181" t="s">
        <v>532</v>
      </c>
      <c r="D58" s="182" t="s">
        <v>47</v>
      </c>
      <c r="E58" s="181" t="s">
        <v>547</v>
      </c>
      <c r="F58" s="181" t="s">
        <v>446</v>
      </c>
      <c r="G58" s="181">
        <v>0</v>
      </c>
      <c r="H58" s="189">
        <v>0</v>
      </c>
      <c r="I58" s="189"/>
      <c r="J58" s="189"/>
      <c r="K58" s="189"/>
      <c r="L58" s="189"/>
      <c r="M58" s="189" t="s">
        <v>535</v>
      </c>
      <c r="N58" s="181" t="s">
        <v>501</v>
      </c>
      <c r="O58" s="185"/>
      <c r="P58" s="186" t="s">
        <v>427</v>
      </c>
      <c r="Q58" s="181" t="s">
        <v>428</v>
      </c>
      <c r="R58" s="178" t="s">
        <v>828</v>
      </c>
      <c r="S58" s="181" t="s">
        <v>79</v>
      </c>
      <c r="T58" s="181" t="s">
        <v>638</v>
      </c>
      <c r="U58" s="181" t="s">
        <v>639</v>
      </c>
      <c r="V58" s="181"/>
      <c r="W58" s="181" t="s">
        <v>490</v>
      </c>
      <c r="X58" s="181" t="s">
        <v>14</v>
      </c>
      <c r="Y58" s="181" t="s">
        <v>815</v>
      </c>
      <c r="Z58" s="181" t="s">
        <v>462</v>
      </c>
      <c r="AA58" s="181" t="s">
        <v>463</v>
      </c>
      <c r="AB58" s="181" t="s">
        <v>464</v>
      </c>
      <c r="AC58" s="181" t="s">
        <v>465</v>
      </c>
      <c r="AD58" s="187" t="s">
        <v>439</v>
      </c>
      <c r="AE58" s="181" t="s">
        <v>816</v>
      </c>
      <c r="AF58" s="181" t="s">
        <v>47</v>
      </c>
      <c r="AG58" s="181" t="s">
        <v>439</v>
      </c>
      <c r="AH58" s="181" t="s">
        <v>816</v>
      </c>
      <c r="AI58" s="187">
        <v>10301500</v>
      </c>
      <c r="AJ58" s="187">
        <v>0</v>
      </c>
      <c r="AK58" s="187">
        <v>0</v>
      </c>
      <c r="AL58" s="187">
        <f t="shared" si="12"/>
        <v>10301500</v>
      </c>
      <c r="AM58" s="187">
        <v>2748600</v>
      </c>
      <c r="AN58" s="187">
        <v>0</v>
      </c>
      <c r="AO58" s="187">
        <v>100</v>
      </c>
      <c r="AP58" s="187">
        <f t="shared" si="18"/>
        <v>2748700</v>
      </c>
      <c r="AQ58" s="187">
        <f t="shared" si="19"/>
        <v>7552800</v>
      </c>
      <c r="AR58" s="187">
        <f t="shared" si="20"/>
        <v>26552.441999999999</v>
      </c>
      <c r="AS58" s="187">
        <f t="shared" si="16"/>
        <v>94773.8</v>
      </c>
      <c r="AT58" s="187">
        <f t="shared" si="21"/>
        <v>68221.358000000007</v>
      </c>
    </row>
    <row r="59" spans="1:46" x14ac:dyDescent="0.25">
      <c r="A59" s="181" t="s">
        <v>829</v>
      </c>
      <c r="B59" s="181">
        <v>19.227</v>
      </c>
      <c r="C59" s="181" t="s">
        <v>532</v>
      </c>
      <c r="D59" s="182" t="s">
        <v>422</v>
      </c>
      <c r="E59" s="181" t="s">
        <v>547</v>
      </c>
      <c r="F59" t="s">
        <v>446</v>
      </c>
      <c r="G59" s="181">
        <v>0</v>
      </c>
      <c r="H59" s="189">
        <v>0</v>
      </c>
      <c r="I59" s="189"/>
      <c r="J59" s="189"/>
      <c r="K59" s="189"/>
      <c r="L59" s="189"/>
      <c r="M59" s="189" t="s">
        <v>535</v>
      </c>
      <c r="N59" s="181" t="s">
        <v>426</v>
      </c>
      <c r="O59" s="185"/>
      <c r="P59" s="186" t="s">
        <v>427</v>
      </c>
      <c r="Q59" s="181" t="s">
        <v>428</v>
      </c>
      <c r="R59" s="178">
        <v>11950</v>
      </c>
      <c r="S59" s="181" t="s">
        <v>107</v>
      </c>
      <c r="T59" s="181" t="s">
        <v>638</v>
      </c>
      <c r="U59" s="181" t="s">
        <v>639</v>
      </c>
      <c r="V59" s="181"/>
      <c r="W59" s="181" t="s">
        <v>490</v>
      </c>
      <c r="X59" s="181" t="s">
        <v>14</v>
      </c>
      <c r="Y59" s="181" t="s">
        <v>434</v>
      </c>
      <c r="Z59" s="181" t="s">
        <v>435</v>
      </c>
      <c r="AA59" s="181" t="s">
        <v>436</v>
      </c>
      <c r="AB59" s="181" t="s">
        <v>437</v>
      </c>
      <c r="AC59" s="181" t="s">
        <v>438</v>
      </c>
      <c r="AD59" s="187" t="s">
        <v>439</v>
      </c>
      <c r="AE59" s="181" t="s">
        <v>830</v>
      </c>
      <c r="AF59" s="181" t="s">
        <v>831</v>
      </c>
      <c r="AG59" s="181" t="s">
        <v>832</v>
      </c>
      <c r="AH59" s="181" t="s">
        <v>833</v>
      </c>
      <c r="AI59" s="187">
        <v>28790200</v>
      </c>
      <c r="AJ59" s="187">
        <v>0</v>
      </c>
      <c r="AK59" s="187">
        <v>0</v>
      </c>
      <c r="AL59" s="187">
        <f t="shared" si="12"/>
        <v>28790200</v>
      </c>
      <c r="AM59" s="187">
        <v>28790200</v>
      </c>
      <c r="AN59" s="187">
        <v>0</v>
      </c>
      <c r="AO59" s="187">
        <v>0</v>
      </c>
      <c r="AP59" s="187">
        <f t="shared" si="18"/>
        <v>28790200</v>
      </c>
      <c r="AQ59" s="187">
        <f t="shared" si="19"/>
        <v>0</v>
      </c>
      <c r="AR59" s="187">
        <f t="shared" si="20"/>
        <v>278113.33199999999</v>
      </c>
      <c r="AS59" s="187">
        <f t="shared" si="16"/>
        <v>264869.84000000003</v>
      </c>
      <c r="AT59" s="187">
        <f t="shared" si="21"/>
        <v>-13243.491999999969</v>
      </c>
    </row>
    <row r="60" spans="1:46" x14ac:dyDescent="0.25">
      <c r="A60" s="190" t="s">
        <v>36</v>
      </c>
      <c r="B60" s="181">
        <v>12</v>
      </c>
      <c r="C60" s="181" t="s">
        <v>532</v>
      </c>
      <c r="D60" s="182" t="s">
        <v>834</v>
      </c>
      <c r="E60" s="181" t="s">
        <v>423</v>
      </c>
      <c r="F60" s="181" t="s">
        <v>835</v>
      </c>
      <c r="G60" s="181">
        <v>1</v>
      </c>
      <c r="H60" s="183">
        <v>165230</v>
      </c>
      <c r="I60" s="183"/>
      <c r="J60" s="183"/>
      <c r="K60" s="183"/>
      <c r="L60" s="183"/>
      <c r="M60" s="183" t="s">
        <v>535</v>
      </c>
      <c r="N60" s="181" t="s">
        <v>459</v>
      </c>
      <c r="O60" s="185"/>
      <c r="P60" s="186" t="s">
        <v>427</v>
      </c>
      <c r="Q60" s="181" t="s">
        <v>428</v>
      </c>
      <c r="R60" s="178" t="s">
        <v>836</v>
      </c>
      <c r="S60" s="181" t="s">
        <v>61</v>
      </c>
      <c r="T60" s="181" t="s">
        <v>638</v>
      </c>
      <c r="U60" s="181" t="s">
        <v>639</v>
      </c>
      <c r="V60" s="181"/>
      <c r="W60" s="181" t="s">
        <v>433</v>
      </c>
      <c r="X60" s="181" t="s">
        <v>19</v>
      </c>
      <c r="Y60" s="181" t="s">
        <v>837</v>
      </c>
      <c r="Z60" s="181" t="s">
        <v>838</v>
      </c>
      <c r="AA60" s="181" t="s">
        <v>839</v>
      </c>
      <c r="AB60" s="181" t="s">
        <v>840</v>
      </c>
      <c r="AC60" s="181" t="s">
        <v>841</v>
      </c>
      <c r="AD60" s="187" t="s">
        <v>439</v>
      </c>
      <c r="AE60" s="181" t="s">
        <v>842</v>
      </c>
      <c r="AF60" s="181" t="s">
        <v>843</v>
      </c>
      <c r="AG60" s="181" t="s">
        <v>844</v>
      </c>
      <c r="AH60" s="181" t="s">
        <v>845</v>
      </c>
      <c r="AI60" s="187">
        <v>18000000</v>
      </c>
      <c r="AJ60" s="187">
        <v>0</v>
      </c>
      <c r="AK60" s="187">
        <v>128996900</v>
      </c>
      <c r="AL60" s="187">
        <f t="shared" si="12"/>
        <v>146996900</v>
      </c>
      <c r="AM60" s="187">
        <v>18000000</v>
      </c>
      <c r="AN60" s="187">
        <v>0</v>
      </c>
      <c r="AO60" s="187">
        <v>111741600</v>
      </c>
      <c r="AP60" s="187">
        <f t="shared" si="18"/>
        <v>129741600</v>
      </c>
      <c r="AQ60" s="187">
        <f t="shared" si="19"/>
        <v>17255300</v>
      </c>
      <c r="AR60" s="187">
        <f t="shared" si="20"/>
        <v>1253303.8559999999</v>
      </c>
      <c r="AS60" s="187">
        <f t="shared" si="16"/>
        <v>1352371.48</v>
      </c>
      <c r="AT60" s="187">
        <f t="shared" si="21"/>
        <v>99067.624000000069</v>
      </c>
    </row>
    <row r="61" spans="1:46" x14ac:dyDescent="0.25">
      <c r="A61" s="181" t="s">
        <v>359</v>
      </c>
      <c r="B61" s="181">
        <v>34.661999999999999</v>
      </c>
      <c r="C61" s="181" t="s">
        <v>532</v>
      </c>
      <c r="D61" s="182" t="s">
        <v>422</v>
      </c>
      <c r="E61" s="181" t="s">
        <v>547</v>
      </c>
      <c r="F61" s="181" t="s">
        <v>446</v>
      </c>
      <c r="G61" s="181">
        <v>0</v>
      </c>
      <c r="H61" s="189">
        <v>0</v>
      </c>
      <c r="I61" s="189"/>
      <c r="J61" s="189"/>
      <c r="K61" s="189"/>
      <c r="L61" s="189"/>
      <c r="M61" s="189" t="s">
        <v>535</v>
      </c>
      <c r="N61" s="181" t="s">
        <v>426</v>
      </c>
      <c r="O61" s="185"/>
      <c r="P61" s="186" t="s">
        <v>427</v>
      </c>
      <c r="Q61" s="181" t="s">
        <v>428</v>
      </c>
      <c r="R61" s="178">
        <v>11951</v>
      </c>
      <c r="S61" s="181" t="s">
        <v>107</v>
      </c>
      <c r="T61" s="181" t="s">
        <v>638</v>
      </c>
      <c r="U61" s="225">
        <v>20109</v>
      </c>
      <c r="V61" s="181"/>
      <c r="W61" s="225">
        <v>971</v>
      </c>
      <c r="X61" s="181" t="s">
        <v>14</v>
      </c>
      <c r="Y61" s="181"/>
      <c r="Z61" s="181"/>
      <c r="AA61" s="181"/>
      <c r="AB61" s="181"/>
      <c r="AC61" s="181"/>
      <c r="AD61" s="187"/>
      <c r="AE61" s="181"/>
      <c r="AF61" s="181"/>
      <c r="AG61" s="181"/>
      <c r="AH61" s="181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</row>
    <row r="62" spans="1:46" x14ac:dyDescent="0.25">
      <c r="A62" s="181" t="s">
        <v>846</v>
      </c>
      <c r="B62" s="181">
        <v>30.921900000000001</v>
      </c>
      <c r="C62" s="181" t="s">
        <v>532</v>
      </c>
      <c r="D62" s="182" t="s">
        <v>847</v>
      </c>
      <c r="E62" s="181" t="s">
        <v>848</v>
      </c>
      <c r="F62" s="181" t="s">
        <v>849</v>
      </c>
      <c r="G62" s="181">
        <v>0</v>
      </c>
      <c r="H62" s="189">
        <v>0</v>
      </c>
      <c r="I62" s="191">
        <v>1545151</v>
      </c>
      <c r="J62" s="189" t="s">
        <v>850</v>
      </c>
      <c r="K62" s="189"/>
      <c r="L62" s="189"/>
      <c r="M62" s="189" t="s">
        <v>535</v>
      </c>
      <c r="N62" s="181" t="s">
        <v>608</v>
      </c>
      <c r="O62" s="185"/>
      <c r="P62" s="186" t="s">
        <v>427</v>
      </c>
      <c r="Q62" s="181" t="s">
        <v>428</v>
      </c>
      <c r="R62" s="178" t="s">
        <v>851</v>
      </c>
      <c r="S62" s="181" t="s">
        <v>60</v>
      </c>
      <c r="T62" s="181" t="s">
        <v>638</v>
      </c>
      <c r="U62" s="181" t="s">
        <v>639</v>
      </c>
      <c r="V62" s="181"/>
      <c r="W62" s="181" t="s">
        <v>490</v>
      </c>
      <c r="X62" s="181" t="s">
        <v>14</v>
      </c>
      <c r="Y62" s="181" t="s">
        <v>852</v>
      </c>
      <c r="Z62" s="181" t="s">
        <v>853</v>
      </c>
      <c r="AA62" s="181" t="s">
        <v>854</v>
      </c>
      <c r="AB62" s="181" t="s">
        <v>801</v>
      </c>
      <c r="AC62" s="181" t="s">
        <v>855</v>
      </c>
      <c r="AD62" s="187" t="s">
        <v>439</v>
      </c>
      <c r="AE62" s="181" t="s">
        <v>856</v>
      </c>
      <c r="AF62" s="181" t="s">
        <v>857</v>
      </c>
      <c r="AG62" s="181" t="s">
        <v>858</v>
      </c>
      <c r="AH62" s="181" t="s">
        <v>859</v>
      </c>
      <c r="AI62" s="187">
        <v>25259600</v>
      </c>
      <c r="AJ62" s="187">
        <v>0</v>
      </c>
      <c r="AK62" s="187">
        <v>0</v>
      </c>
      <c r="AL62" s="187">
        <f t="shared" ref="AL62:AL76" si="22">SUM(AI62:AK62)</f>
        <v>25259600</v>
      </c>
      <c r="AM62" s="187">
        <v>3300200</v>
      </c>
      <c r="AN62" s="187">
        <v>0</v>
      </c>
      <c r="AO62" s="187">
        <v>0</v>
      </c>
      <c r="AP62" s="187">
        <f t="shared" ref="AP62:AP76" si="23">SUM(AM62:AO62)</f>
        <v>3300200</v>
      </c>
      <c r="AQ62" s="187">
        <f t="shared" ref="AQ62:AQ76" si="24">SUM(AL62-AP62)</f>
        <v>21959400</v>
      </c>
      <c r="AR62" s="187">
        <f t="shared" ref="AR62:AR76" si="25">SUM(AP62/100*0.966)</f>
        <v>31879.932000000001</v>
      </c>
      <c r="AS62" s="187">
        <f t="shared" ref="AS62:AS76" si="26">SUM(AL62/100*0.92)</f>
        <v>232388.32</v>
      </c>
      <c r="AT62" s="187">
        <f t="shared" ref="AT62:AT76" si="27">SUM(AS62-AR62)</f>
        <v>200508.38800000001</v>
      </c>
    </row>
    <row r="63" spans="1:46" x14ac:dyDescent="0.25">
      <c r="A63" s="181" t="s">
        <v>332</v>
      </c>
      <c r="B63" s="181">
        <v>15.4697</v>
      </c>
      <c r="C63" s="181" t="s">
        <v>532</v>
      </c>
      <c r="D63" s="182" t="s">
        <v>860</v>
      </c>
      <c r="E63" s="181" t="s">
        <v>547</v>
      </c>
      <c r="F63" s="181" t="s">
        <v>446</v>
      </c>
      <c r="G63" s="181">
        <v>0</v>
      </c>
      <c r="H63" s="189">
        <v>0</v>
      </c>
      <c r="I63" s="191">
        <v>1072000</v>
      </c>
      <c r="J63" s="226" t="s">
        <v>861</v>
      </c>
      <c r="K63" s="226"/>
      <c r="L63" s="189"/>
      <c r="M63" s="189" t="s">
        <v>535</v>
      </c>
      <c r="N63" s="181" t="s">
        <v>573</v>
      </c>
      <c r="O63" s="185"/>
      <c r="P63" s="186" t="s">
        <v>427</v>
      </c>
      <c r="Q63" s="181" t="s">
        <v>428</v>
      </c>
      <c r="R63" s="178" t="s">
        <v>862</v>
      </c>
      <c r="S63" s="181" t="s">
        <v>60</v>
      </c>
      <c r="T63" s="181" t="s">
        <v>638</v>
      </c>
      <c r="U63" s="181" t="s">
        <v>639</v>
      </c>
      <c r="V63" s="181"/>
      <c r="W63" s="181" t="s">
        <v>503</v>
      </c>
      <c r="X63" s="181" t="s">
        <v>504</v>
      </c>
      <c r="Y63" s="181" t="s">
        <v>837</v>
      </c>
      <c r="Z63" s="181" t="s">
        <v>838</v>
      </c>
      <c r="AA63" s="181" t="s">
        <v>839</v>
      </c>
      <c r="AB63" s="181" t="s">
        <v>840</v>
      </c>
      <c r="AC63" s="181" t="s">
        <v>841</v>
      </c>
      <c r="AD63" s="187" t="s">
        <v>439</v>
      </c>
      <c r="AE63" s="181" t="s">
        <v>863</v>
      </c>
      <c r="AF63" s="181" t="s">
        <v>860</v>
      </c>
      <c r="AG63" s="181" t="s">
        <v>439</v>
      </c>
      <c r="AH63" s="181" t="s">
        <v>864</v>
      </c>
      <c r="AI63" s="187">
        <v>15663000</v>
      </c>
      <c r="AJ63" s="187">
        <v>0</v>
      </c>
      <c r="AK63" s="187">
        <v>100</v>
      </c>
      <c r="AL63" s="187">
        <f t="shared" si="22"/>
        <v>15663100</v>
      </c>
      <c r="AM63" s="187">
        <v>15490600</v>
      </c>
      <c r="AN63" s="187">
        <v>0</v>
      </c>
      <c r="AO63" s="187">
        <v>100</v>
      </c>
      <c r="AP63" s="187">
        <f t="shared" si="23"/>
        <v>15490700</v>
      </c>
      <c r="AQ63" s="187">
        <f t="shared" si="24"/>
        <v>172400</v>
      </c>
      <c r="AR63" s="187">
        <f t="shared" si="25"/>
        <v>149640.16199999998</v>
      </c>
      <c r="AS63" s="187">
        <f t="shared" si="26"/>
        <v>144100.52000000002</v>
      </c>
      <c r="AT63" s="187">
        <f t="shared" si="27"/>
        <v>-5539.6419999999634</v>
      </c>
    </row>
    <row r="64" spans="1:46" ht="30" x14ac:dyDescent="0.25">
      <c r="A64" s="180" t="s">
        <v>865</v>
      </c>
      <c r="B64" s="181">
        <v>11.823499999999999</v>
      </c>
      <c r="C64" s="181" t="s">
        <v>532</v>
      </c>
      <c r="D64" s="182" t="s">
        <v>843</v>
      </c>
      <c r="E64" s="181" t="s">
        <v>423</v>
      </c>
      <c r="F64" s="181" t="s">
        <v>446</v>
      </c>
      <c r="G64" s="181">
        <v>1</v>
      </c>
      <c r="H64" s="227">
        <v>389649</v>
      </c>
      <c r="I64" s="227"/>
      <c r="J64" s="227"/>
      <c r="K64" s="227"/>
      <c r="L64" s="227"/>
      <c r="M64" s="227" t="s">
        <v>535</v>
      </c>
      <c r="N64" s="181" t="s">
        <v>459</v>
      </c>
      <c r="O64" s="185"/>
      <c r="P64" s="186" t="s">
        <v>427</v>
      </c>
      <c r="Q64" s="181" t="s">
        <v>428</v>
      </c>
      <c r="R64" s="178" t="s">
        <v>866</v>
      </c>
      <c r="S64" s="181" t="s">
        <v>61</v>
      </c>
      <c r="T64" s="181" t="s">
        <v>638</v>
      </c>
      <c r="U64" s="181" t="s">
        <v>639</v>
      </c>
      <c r="V64" s="181"/>
      <c r="W64" s="181" t="s">
        <v>433</v>
      </c>
      <c r="X64" s="181" t="s">
        <v>19</v>
      </c>
      <c r="Y64" s="181" t="s">
        <v>837</v>
      </c>
      <c r="Z64" s="181" t="s">
        <v>838</v>
      </c>
      <c r="AA64" s="181" t="s">
        <v>839</v>
      </c>
      <c r="AB64" s="181" t="s">
        <v>840</v>
      </c>
      <c r="AC64" s="181" t="s">
        <v>841</v>
      </c>
      <c r="AD64" s="187" t="s">
        <v>439</v>
      </c>
      <c r="AE64" s="181" t="s">
        <v>496</v>
      </c>
      <c r="AF64" s="181" t="s">
        <v>519</v>
      </c>
      <c r="AG64" s="181" t="s">
        <v>439</v>
      </c>
      <c r="AH64" s="181" t="s">
        <v>867</v>
      </c>
      <c r="AI64" s="187">
        <v>17735300</v>
      </c>
      <c r="AJ64" s="187">
        <v>0</v>
      </c>
      <c r="AK64" s="187">
        <v>181321200</v>
      </c>
      <c r="AL64" s="187">
        <f t="shared" si="22"/>
        <v>199056500</v>
      </c>
      <c r="AM64" s="187">
        <v>0</v>
      </c>
      <c r="AN64" s="187">
        <v>0</v>
      </c>
      <c r="AO64" s="187">
        <v>0</v>
      </c>
      <c r="AP64" s="187">
        <f t="shared" si="23"/>
        <v>0</v>
      </c>
      <c r="AQ64" s="187">
        <f t="shared" si="24"/>
        <v>199056500</v>
      </c>
      <c r="AR64" s="187">
        <f t="shared" si="25"/>
        <v>0</v>
      </c>
      <c r="AS64" s="187">
        <f t="shared" si="26"/>
        <v>1831319.8</v>
      </c>
      <c r="AT64" s="187">
        <f t="shared" si="27"/>
        <v>1831319.8</v>
      </c>
    </row>
    <row r="65" spans="1:46" ht="30" x14ac:dyDescent="0.25">
      <c r="A65" s="190" t="s">
        <v>868</v>
      </c>
      <c r="B65" s="181">
        <v>41.3797</v>
      </c>
      <c r="C65" s="181" t="s">
        <v>532</v>
      </c>
      <c r="D65" s="182" t="s">
        <v>843</v>
      </c>
      <c r="E65" s="181" t="s">
        <v>423</v>
      </c>
      <c r="F65" s="181" t="s">
        <v>835</v>
      </c>
      <c r="G65" s="181">
        <v>1</v>
      </c>
      <c r="H65" s="183">
        <v>325918</v>
      </c>
      <c r="I65" s="183"/>
      <c r="J65" s="183"/>
      <c r="K65" s="183"/>
      <c r="L65" s="183"/>
      <c r="M65" s="183" t="s">
        <v>535</v>
      </c>
      <c r="N65" s="181" t="s">
        <v>459</v>
      </c>
      <c r="O65" s="185"/>
      <c r="P65" s="186" t="s">
        <v>427</v>
      </c>
      <c r="Q65" s="181" t="s">
        <v>428</v>
      </c>
      <c r="R65" s="178" t="s">
        <v>869</v>
      </c>
      <c r="S65" s="181" t="s">
        <v>61</v>
      </c>
      <c r="T65" s="181" t="s">
        <v>638</v>
      </c>
      <c r="U65" s="181" t="s">
        <v>639</v>
      </c>
      <c r="V65" s="181"/>
      <c r="W65" s="181" t="s">
        <v>433</v>
      </c>
      <c r="X65" s="181" t="s">
        <v>19</v>
      </c>
      <c r="Y65" s="181" t="s">
        <v>837</v>
      </c>
      <c r="Z65" s="181" t="s">
        <v>838</v>
      </c>
      <c r="AA65" s="181" t="s">
        <v>839</v>
      </c>
      <c r="AB65" s="181" t="s">
        <v>840</v>
      </c>
      <c r="AC65" s="181" t="s">
        <v>841</v>
      </c>
      <c r="AD65" s="187" t="s">
        <v>439</v>
      </c>
      <c r="AE65" s="181" t="s">
        <v>870</v>
      </c>
      <c r="AF65" s="181" t="s">
        <v>843</v>
      </c>
      <c r="AG65" s="181" t="s">
        <v>439</v>
      </c>
      <c r="AH65" s="181" t="s">
        <v>867</v>
      </c>
      <c r="AI65" s="187">
        <v>62069600</v>
      </c>
      <c r="AJ65" s="187">
        <v>0</v>
      </c>
      <c r="AK65" s="187">
        <v>331858100</v>
      </c>
      <c r="AL65" s="187">
        <f t="shared" si="22"/>
        <v>393927700</v>
      </c>
      <c r="AM65" s="187">
        <v>53868200</v>
      </c>
      <c r="AN65" s="187">
        <v>0</v>
      </c>
      <c r="AO65" s="187">
        <v>123186100</v>
      </c>
      <c r="AP65" s="187">
        <f t="shared" si="23"/>
        <v>177054300</v>
      </c>
      <c r="AQ65" s="187">
        <f t="shared" si="24"/>
        <v>216873400</v>
      </c>
      <c r="AR65" s="187">
        <f t="shared" si="25"/>
        <v>1710344.5379999999</v>
      </c>
      <c r="AS65" s="187">
        <f t="shared" si="26"/>
        <v>3624134.8400000003</v>
      </c>
      <c r="AT65" s="187">
        <f t="shared" si="27"/>
        <v>1913790.3020000004</v>
      </c>
    </row>
    <row r="66" spans="1:46" x14ac:dyDescent="0.25">
      <c r="A66" s="190" t="s">
        <v>16</v>
      </c>
      <c r="B66" s="181">
        <v>62.127099999999999</v>
      </c>
      <c r="C66" s="181" t="s">
        <v>532</v>
      </c>
      <c r="D66" s="182" t="s">
        <v>15</v>
      </c>
      <c r="E66" s="181" t="s">
        <v>423</v>
      </c>
      <c r="F66" s="181" t="s">
        <v>871</v>
      </c>
      <c r="G66" s="181">
        <v>4</v>
      </c>
      <c r="H66" s="183">
        <v>719742</v>
      </c>
      <c r="I66" s="183"/>
      <c r="J66" s="226" t="s">
        <v>872</v>
      </c>
      <c r="K66" s="183"/>
      <c r="L66" s="183"/>
      <c r="M66" s="183" t="s">
        <v>535</v>
      </c>
      <c r="N66" s="181" t="s">
        <v>459</v>
      </c>
      <c r="O66" s="185"/>
      <c r="P66" s="186" t="s">
        <v>427</v>
      </c>
      <c r="Q66" s="181" t="s">
        <v>428</v>
      </c>
      <c r="R66" s="178" t="s">
        <v>873</v>
      </c>
      <c r="S66" s="181" t="s">
        <v>58</v>
      </c>
      <c r="T66" s="181" t="s">
        <v>638</v>
      </c>
      <c r="U66" s="181" t="s">
        <v>639</v>
      </c>
      <c r="V66" s="181"/>
      <c r="W66" s="181" t="s">
        <v>433</v>
      </c>
      <c r="X66" s="181" t="s">
        <v>19</v>
      </c>
      <c r="Y66" s="181" t="s">
        <v>461</v>
      </c>
      <c r="Z66" s="181" t="s">
        <v>462</v>
      </c>
      <c r="AA66" s="181" t="s">
        <v>463</v>
      </c>
      <c r="AB66" s="181" t="s">
        <v>464</v>
      </c>
      <c r="AC66" s="181" t="s">
        <v>465</v>
      </c>
      <c r="AD66" s="187" t="s">
        <v>874</v>
      </c>
      <c r="AE66" s="181" t="s">
        <v>875</v>
      </c>
      <c r="AF66" s="181" t="s">
        <v>15</v>
      </c>
      <c r="AG66" s="181" t="s">
        <v>439</v>
      </c>
      <c r="AH66" s="181" t="s">
        <v>876</v>
      </c>
      <c r="AI66" s="187">
        <v>93190700</v>
      </c>
      <c r="AJ66" s="187">
        <v>0</v>
      </c>
      <c r="AK66" s="187">
        <v>98215800</v>
      </c>
      <c r="AL66" s="187">
        <f t="shared" si="22"/>
        <v>191406500</v>
      </c>
      <c r="AM66" s="187">
        <v>83871600</v>
      </c>
      <c r="AN66" s="187">
        <v>0</v>
      </c>
      <c r="AO66" s="187">
        <v>86300200</v>
      </c>
      <c r="AP66" s="187">
        <f t="shared" si="23"/>
        <v>170171800</v>
      </c>
      <c r="AQ66" s="187">
        <f t="shared" si="24"/>
        <v>21234700</v>
      </c>
      <c r="AR66" s="187">
        <f t="shared" si="25"/>
        <v>1643859.588</v>
      </c>
      <c r="AS66" s="187">
        <f t="shared" si="26"/>
        <v>1760939.8</v>
      </c>
      <c r="AT66" s="187">
        <f t="shared" si="27"/>
        <v>117080.21200000006</v>
      </c>
    </row>
    <row r="67" spans="1:46" x14ac:dyDescent="0.25">
      <c r="A67" s="181" t="s">
        <v>136</v>
      </c>
      <c r="B67" s="181">
        <v>40.396999999999998</v>
      </c>
      <c r="C67" s="181" t="s">
        <v>532</v>
      </c>
      <c r="D67" s="182" t="s">
        <v>877</v>
      </c>
      <c r="E67" s="181" t="s">
        <v>547</v>
      </c>
      <c r="F67" s="181" t="s">
        <v>878</v>
      </c>
      <c r="G67" s="181">
        <v>1</v>
      </c>
      <c r="H67" s="189">
        <v>0</v>
      </c>
      <c r="I67" s="191">
        <v>1759694</v>
      </c>
      <c r="J67" s="189" t="s">
        <v>879</v>
      </c>
      <c r="K67" s="189"/>
      <c r="L67" s="189"/>
      <c r="M67" s="189" t="s">
        <v>535</v>
      </c>
      <c r="N67" s="181" t="s">
        <v>608</v>
      </c>
      <c r="O67" s="185"/>
      <c r="P67" s="186" t="s">
        <v>427</v>
      </c>
      <c r="Q67" s="181" t="s">
        <v>428</v>
      </c>
      <c r="R67" s="178" t="s">
        <v>880</v>
      </c>
      <c r="S67" s="181" t="s">
        <v>53</v>
      </c>
      <c r="T67" s="181" t="s">
        <v>638</v>
      </c>
      <c r="U67" s="181" t="s">
        <v>639</v>
      </c>
      <c r="V67" s="181"/>
      <c r="W67" s="181" t="s">
        <v>490</v>
      </c>
      <c r="X67" s="181" t="s">
        <v>14</v>
      </c>
      <c r="Y67" s="181" t="s">
        <v>881</v>
      </c>
      <c r="Z67" s="181" t="s">
        <v>882</v>
      </c>
      <c r="AA67" s="181" t="s">
        <v>883</v>
      </c>
      <c r="AB67" s="181" t="s">
        <v>884</v>
      </c>
      <c r="AC67" s="181" t="s">
        <v>885</v>
      </c>
      <c r="AD67" s="187" t="s">
        <v>439</v>
      </c>
      <c r="AE67" s="181" t="s">
        <v>886</v>
      </c>
      <c r="AF67" s="181" t="s">
        <v>887</v>
      </c>
      <c r="AG67" s="181" t="s">
        <v>888</v>
      </c>
      <c r="AH67" s="181" t="s">
        <v>889</v>
      </c>
      <c r="AI67" s="187">
        <v>40902000</v>
      </c>
      <c r="AJ67" s="187">
        <v>0</v>
      </c>
      <c r="AK67" s="187">
        <v>0</v>
      </c>
      <c r="AL67" s="187">
        <f t="shared" si="22"/>
        <v>40902000</v>
      </c>
      <c r="AM67" s="187">
        <v>17726300</v>
      </c>
      <c r="AN67" s="187">
        <v>0</v>
      </c>
      <c r="AO67" s="187">
        <v>0</v>
      </c>
      <c r="AP67" s="187">
        <f t="shared" si="23"/>
        <v>17726300</v>
      </c>
      <c r="AQ67" s="187">
        <f t="shared" si="24"/>
        <v>23175700</v>
      </c>
      <c r="AR67" s="187">
        <f t="shared" si="25"/>
        <v>171236.05799999999</v>
      </c>
      <c r="AS67" s="187">
        <f t="shared" si="26"/>
        <v>376298.4</v>
      </c>
      <c r="AT67" s="187">
        <f t="shared" si="27"/>
        <v>205062.34200000003</v>
      </c>
    </row>
    <row r="68" spans="1:46" x14ac:dyDescent="0.25">
      <c r="A68" s="181" t="s">
        <v>890</v>
      </c>
      <c r="B68" s="181">
        <v>18.604399999999998</v>
      </c>
      <c r="C68" s="181" t="s">
        <v>532</v>
      </c>
      <c r="D68" s="182" t="s">
        <v>891</v>
      </c>
      <c r="E68" s="181" t="s">
        <v>848</v>
      </c>
      <c r="F68" s="181" t="s">
        <v>849</v>
      </c>
      <c r="G68" s="181">
        <v>1</v>
      </c>
      <c r="H68" s="189">
        <v>0</v>
      </c>
      <c r="I68" s="189">
        <v>0</v>
      </c>
      <c r="J68" s="189" t="s">
        <v>850</v>
      </c>
      <c r="K68" s="189"/>
      <c r="L68" s="189"/>
      <c r="M68" s="189" t="s">
        <v>535</v>
      </c>
      <c r="N68" s="181" t="s">
        <v>608</v>
      </c>
      <c r="O68" s="185"/>
      <c r="P68" s="186" t="s">
        <v>427</v>
      </c>
      <c r="Q68" s="181" t="s">
        <v>428</v>
      </c>
      <c r="R68" s="178" t="s">
        <v>892</v>
      </c>
      <c r="S68" s="181" t="s">
        <v>107</v>
      </c>
      <c r="T68" s="181" t="s">
        <v>638</v>
      </c>
      <c r="U68" s="181" t="s">
        <v>639</v>
      </c>
      <c r="V68" s="181"/>
      <c r="W68" s="181" t="s">
        <v>490</v>
      </c>
      <c r="X68" s="181" t="s">
        <v>14</v>
      </c>
      <c r="Y68" s="181" t="s">
        <v>852</v>
      </c>
      <c r="Z68" s="181" t="s">
        <v>853</v>
      </c>
      <c r="AA68" s="181" t="s">
        <v>854</v>
      </c>
      <c r="AB68" s="181" t="s">
        <v>801</v>
      </c>
      <c r="AC68" s="181" t="s">
        <v>855</v>
      </c>
      <c r="AD68" s="187" t="s">
        <v>439</v>
      </c>
      <c r="AE68" s="181" t="s">
        <v>893</v>
      </c>
      <c r="AF68" s="181" t="s">
        <v>857</v>
      </c>
      <c r="AG68" s="181" t="s">
        <v>894</v>
      </c>
      <c r="AH68" s="181" t="s">
        <v>859</v>
      </c>
      <c r="AI68" s="187">
        <v>18837000</v>
      </c>
      <c r="AJ68" s="187">
        <v>0</v>
      </c>
      <c r="AK68" s="187">
        <v>0</v>
      </c>
      <c r="AL68" s="187">
        <f t="shared" si="22"/>
        <v>18837000</v>
      </c>
      <c r="AM68" s="187">
        <v>1689400</v>
      </c>
      <c r="AN68" s="187">
        <v>0</v>
      </c>
      <c r="AO68" s="187">
        <v>0</v>
      </c>
      <c r="AP68" s="187">
        <f t="shared" si="23"/>
        <v>1689400</v>
      </c>
      <c r="AQ68" s="187">
        <f t="shared" si="24"/>
        <v>17147600</v>
      </c>
      <c r="AR68" s="187">
        <f t="shared" si="25"/>
        <v>16319.603999999999</v>
      </c>
      <c r="AS68" s="187">
        <f t="shared" si="26"/>
        <v>173300.4</v>
      </c>
      <c r="AT68" s="187">
        <f t="shared" si="27"/>
        <v>156980.796</v>
      </c>
    </row>
    <row r="69" spans="1:46" x14ac:dyDescent="0.25">
      <c r="A69" s="181" t="s">
        <v>895</v>
      </c>
      <c r="B69" s="181">
        <v>5.1085000000000003</v>
      </c>
      <c r="C69" s="181" t="s">
        <v>532</v>
      </c>
      <c r="D69" s="182" t="s">
        <v>860</v>
      </c>
      <c r="E69" s="181" t="s">
        <v>547</v>
      </c>
      <c r="F69" s="181" t="s">
        <v>896</v>
      </c>
      <c r="G69" s="181">
        <v>1</v>
      </c>
      <c r="H69" s="189">
        <v>0</v>
      </c>
      <c r="I69" s="189"/>
      <c r="J69" s="189"/>
      <c r="K69" s="189"/>
      <c r="L69" s="189"/>
      <c r="M69" s="189" t="s">
        <v>535</v>
      </c>
      <c r="N69" s="181" t="s">
        <v>573</v>
      </c>
      <c r="O69" s="185"/>
      <c r="P69" s="186" t="s">
        <v>427</v>
      </c>
      <c r="Q69" s="181" t="s">
        <v>428</v>
      </c>
      <c r="R69" s="178" t="s">
        <v>897</v>
      </c>
      <c r="S69" s="181" t="s">
        <v>61</v>
      </c>
      <c r="T69" s="181" t="s">
        <v>638</v>
      </c>
      <c r="U69" s="181" t="s">
        <v>639</v>
      </c>
      <c r="V69" s="181"/>
      <c r="W69" s="181" t="s">
        <v>490</v>
      </c>
      <c r="X69" s="181" t="s">
        <v>14</v>
      </c>
      <c r="Y69" s="181" t="s">
        <v>898</v>
      </c>
      <c r="Z69" s="181" t="s">
        <v>882</v>
      </c>
      <c r="AA69" s="181" t="s">
        <v>883</v>
      </c>
      <c r="AB69" s="181" t="s">
        <v>884</v>
      </c>
      <c r="AC69" s="181" t="s">
        <v>885</v>
      </c>
      <c r="AD69" s="187" t="s">
        <v>439</v>
      </c>
      <c r="AE69" s="181" t="s">
        <v>496</v>
      </c>
      <c r="AF69" s="181" t="s">
        <v>519</v>
      </c>
      <c r="AG69" s="181" t="s">
        <v>439</v>
      </c>
      <c r="AH69" s="181" t="s">
        <v>864</v>
      </c>
      <c r="AI69" s="187">
        <v>5172400</v>
      </c>
      <c r="AJ69" s="187">
        <v>0</v>
      </c>
      <c r="AK69" s="187">
        <v>0</v>
      </c>
      <c r="AL69" s="187">
        <f t="shared" si="22"/>
        <v>5172400</v>
      </c>
      <c r="AM69" s="187">
        <v>0</v>
      </c>
      <c r="AN69" s="187">
        <v>0</v>
      </c>
      <c r="AO69" s="187">
        <v>0</v>
      </c>
      <c r="AP69" s="187">
        <f t="shared" si="23"/>
        <v>0</v>
      </c>
      <c r="AQ69" s="187">
        <f t="shared" si="24"/>
        <v>5172400</v>
      </c>
      <c r="AR69" s="187">
        <f t="shared" si="25"/>
        <v>0</v>
      </c>
      <c r="AS69" s="187">
        <f t="shared" si="26"/>
        <v>47586.080000000002</v>
      </c>
      <c r="AT69" s="187">
        <f t="shared" si="27"/>
        <v>47586.080000000002</v>
      </c>
    </row>
    <row r="70" spans="1:46" x14ac:dyDescent="0.25">
      <c r="A70" s="181" t="s">
        <v>899</v>
      </c>
      <c r="B70" s="181">
        <v>0.21240000000000001</v>
      </c>
      <c r="C70" s="181" t="s">
        <v>532</v>
      </c>
      <c r="D70" s="182" t="s">
        <v>117</v>
      </c>
      <c r="E70" s="181" t="s">
        <v>512</v>
      </c>
      <c r="F70" s="181" t="s">
        <v>446</v>
      </c>
      <c r="G70" s="181">
        <v>0</v>
      </c>
      <c r="H70" s="189">
        <v>0</v>
      </c>
      <c r="I70" s="189">
        <v>0</v>
      </c>
      <c r="J70" s="189"/>
      <c r="K70" s="189"/>
      <c r="L70" s="189"/>
      <c r="M70" s="189" t="s">
        <v>535</v>
      </c>
      <c r="N70" s="181" t="s">
        <v>573</v>
      </c>
      <c r="O70" s="185"/>
      <c r="P70" s="186" t="s">
        <v>427</v>
      </c>
      <c r="Q70" s="181" t="s">
        <v>428</v>
      </c>
      <c r="R70" s="178"/>
      <c r="S70" s="181" t="s">
        <v>513</v>
      </c>
      <c r="T70" s="181" t="s">
        <v>638</v>
      </c>
      <c r="U70" s="181" t="s">
        <v>639</v>
      </c>
      <c r="V70" s="181"/>
      <c r="W70" s="181" t="s">
        <v>514</v>
      </c>
      <c r="X70" s="181" t="s">
        <v>515</v>
      </c>
      <c r="Y70" s="181" t="s">
        <v>516</v>
      </c>
      <c r="Z70" s="181" t="s">
        <v>517</v>
      </c>
      <c r="AA70" s="181" t="s">
        <v>86</v>
      </c>
      <c r="AB70" s="181" t="s">
        <v>453</v>
      </c>
      <c r="AC70" s="181" t="s">
        <v>518</v>
      </c>
      <c r="AD70" s="187" t="s">
        <v>439</v>
      </c>
      <c r="AE70" s="181" t="s">
        <v>496</v>
      </c>
      <c r="AF70" s="181" t="s">
        <v>519</v>
      </c>
      <c r="AG70" s="181" t="s">
        <v>439</v>
      </c>
      <c r="AH70" s="181" t="s">
        <v>864</v>
      </c>
      <c r="AI70" s="187">
        <v>0</v>
      </c>
      <c r="AJ70" s="187">
        <v>0</v>
      </c>
      <c r="AK70" s="187">
        <v>0</v>
      </c>
      <c r="AL70" s="187">
        <f t="shared" si="22"/>
        <v>0</v>
      </c>
      <c r="AM70" s="187">
        <v>0</v>
      </c>
      <c r="AN70" s="187">
        <v>0</v>
      </c>
      <c r="AO70" s="187">
        <v>0</v>
      </c>
      <c r="AP70" s="187">
        <f t="shared" si="23"/>
        <v>0</v>
      </c>
      <c r="AQ70" s="187">
        <f t="shared" si="24"/>
        <v>0</v>
      </c>
      <c r="AR70" s="187">
        <f t="shared" si="25"/>
        <v>0</v>
      </c>
      <c r="AS70" s="187">
        <f t="shared" si="26"/>
        <v>0</v>
      </c>
      <c r="AT70" s="187">
        <f t="shared" si="27"/>
        <v>0</v>
      </c>
    </row>
    <row r="71" spans="1:46" ht="30" x14ac:dyDescent="0.25">
      <c r="A71" s="181" t="s">
        <v>900</v>
      </c>
      <c r="B71" s="181">
        <v>13.9396</v>
      </c>
      <c r="C71" s="181" t="s">
        <v>532</v>
      </c>
      <c r="D71" s="182" t="s">
        <v>901</v>
      </c>
      <c r="E71" s="181" t="s">
        <v>547</v>
      </c>
      <c r="F71" s="181"/>
      <c r="G71" s="181"/>
      <c r="H71" s="189"/>
      <c r="I71" s="189"/>
      <c r="J71" s="189"/>
      <c r="K71" s="189"/>
      <c r="L71" s="189"/>
      <c r="M71" s="189" t="s">
        <v>535</v>
      </c>
      <c r="N71" s="181" t="s">
        <v>426</v>
      </c>
      <c r="O71" s="185"/>
      <c r="P71" s="186" t="s">
        <v>427</v>
      </c>
      <c r="Q71" s="181" t="s">
        <v>428</v>
      </c>
      <c r="R71" s="178" t="s">
        <v>902</v>
      </c>
      <c r="S71" s="181" t="s">
        <v>60</v>
      </c>
      <c r="T71" s="181" t="s">
        <v>638</v>
      </c>
      <c r="U71" s="181" t="s">
        <v>639</v>
      </c>
      <c r="V71" s="181"/>
      <c r="W71" s="181" t="s">
        <v>433</v>
      </c>
      <c r="X71" s="181" t="s">
        <v>19</v>
      </c>
      <c r="Y71" s="181" t="s">
        <v>903</v>
      </c>
      <c r="Z71" s="181" t="s">
        <v>838</v>
      </c>
      <c r="AA71" s="181" t="s">
        <v>839</v>
      </c>
      <c r="AB71" s="181" t="s">
        <v>840</v>
      </c>
      <c r="AC71" s="181" t="s">
        <v>841</v>
      </c>
      <c r="AD71" s="187" t="s">
        <v>439</v>
      </c>
      <c r="AE71" s="181" t="s">
        <v>904</v>
      </c>
      <c r="AF71" s="181" t="s">
        <v>860</v>
      </c>
      <c r="AG71" s="181" t="s">
        <v>439</v>
      </c>
      <c r="AH71" s="181" t="s">
        <v>905</v>
      </c>
      <c r="AI71" s="187">
        <v>18818500</v>
      </c>
      <c r="AJ71" s="187">
        <v>0</v>
      </c>
      <c r="AK71" s="187">
        <v>0</v>
      </c>
      <c r="AL71" s="187">
        <f t="shared" si="22"/>
        <v>18818500</v>
      </c>
      <c r="AM71" s="187">
        <v>23444600</v>
      </c>
      <c r="AN71" s="187">
        <v>0</v>
      </c>
      <c r="AO71" s="187">
        <v>0</v>
      </c>
      <c r="AP71" s="187">
        <f t="shared" si="23"/>
        <v>23444600</v>
      </c>
      <c r="AQ71" s="187">
        <f t="shared" si="24"/>
        <v>-4626100</v>
      </c>
      <c r="AR71" s="187">
        <f t="shared" si="25"/>
        <v>226474.83599999998</v>
      </c>
      <c r="AS71" s="187">
        <f t="shared" si="26"/>
        <v>173130.2</v>
      </c>
      <c r="AT71" s="187">
        <f t="shared" si="27"/>
        <v>-53344.635999999969</v>
      </c>
    </row>
    <row r="72" spans="1:46" ht="30" x14ac:dyDescent="0.25">
      <c r="A72" s="180" t="s">
        <v>376</v>
      </c>
      <c r="B72" s="181">
        <v>16.721599999999999</v>
      </c>
      <c r="C72" s="181" t="s">
        <v>532</v>
      </c>
      <c r="D72" s="182" t="s">
        <v>375</v>
      </c>
      <c r="E72" s="181" t="s">
        <v>423</v>
      </c>
      <c r="F72" s="181"/>
      <c r="G72" s="181"/>
      <c r="H72" s="183">
        <v>201083</v>
      </c>
      <c r="I72" s="191">
        <v>700067</v>
      </c>
      <c r="J72" s="226" t="s">
        <v>906</v>
      </c>
      <c r="K72" s="189" t="s">
        <v>907</v>
      </c>
      <c r="L72" s="189"/>
      <c r="M72" s="189" t="s">
        <v>535</v>
      </c>
      <c r="N72" s="181" t="s">
        <v>459</v>
      </c>
      <c r="O72" s="185">
        <v>1</v>
      </c>
      <c r="P72" s="186" t="s">
        <v>427</v>
      </c>
      <c r="Q72" s="181" t="s">
        <v>428</v>
      </c>
      <c r="R72" s="178" t="s">
        <v>908</v>
      </c>
      <c r="S72" s="181" t="s">
        <v>61</v>
      </c>
      <c r="T72" s="181" t="s">
        <v>638</v>
      </c>
      <c r="U72" s="181" t="s">
        <v>639</v>
      </c>
      <c r="V72" s="181"/>
      <c r="W72" s="181" t="s">
        <v>433</v>
      </c>
      <c r="X72" s="181" t="s">
        <v>19</v>
      </c>
      <c r="Y72" s="181" t="s">
        <v>837</v>
      </c>
      <c r="Z72" s="181" t="s">
        <v>838</v>
      </c>
      <c r="AA72" s="181" t="s">
        <v>839</v>
      </c>
      <c r="AB72" s="181" t="s">
        <v>840</v>
      </c>
      <c r="AC72" s="181" t="s">
        <v>841</v>
      </c>
      <c r="AD72" s="187" t="s">
        <v>439</v>
      </c>
      <c r="AE72" s="181" t="s">
        <v>909</v>
      </c>
      <c r="AF72" s="181" t="s">
        <v>910</v>
      </c>
      <c r="AG72" s="181" t="s">
        <v>439</v>
      </c>
      <c r="AH72" s="181" t="s">
        <v>909</v>
      </c>
      <c r="AI72" s="187">
        <v>25082400</v>
      </c>
      <c r="AJ72" s="187">
        <v>0</v>
      </c>
      <c r="AK72" s="187">
        <v>27821300</v>
      </c>
      <c r="AL72" s="187">
        <f t="shared" si="22"/>
        <v>52903700</v>
      </c>
      <c r="AM72" s="187">
        <v>19188000</v>
      </c>
      <c r="AN72" s="187">
        <v>0</v>
      </c>
      <c r="AO72" s="187">
        <v>0</v>
      </c>
      <c r="AP72" s="187">
        <f t="shared" si="23"/>
        <v>19188000</v>
      </c>
      <c r="AQ72" s="187">
        <f t="shared" si="24"/>
        <v>33715700</v>
      </c>
      <c r="AR72" s="187">
        <f t="shared" si="25"/>
        <v>185356.08</v>
      </c>
      <c r="AS72" s="187">
        <f t="shared" si="26"/>
        <v>486714.04000000004</v>
      </c>
      <c r="AT72" s="187">
        <f t="shared" si="27"/>
        <v>301357.96000000008</v>
      </c>
    </row>
    <row r="73" spans="1:46" ht="30" x14ac:dyDescent="0.25">
      <c r="A73" s="181" t="s">
        <v>280</v>
      </c>
      <c r="B73" s="181">
        <v>23.742699999999999</v>
      </c>
      <c r="C73" s="181" t="s">
        <v>532</v>
      </c>
      <c r="D73" s="182" t="s">
        <v>911</v>
      </c>
      <c r="E73" s="181" t="s">
        <v>547</v>
      </c>
      <c r="F73" s="181"/>
      <c r="G73" s="181"/>
      <c r="H73" s="189"/>
      <c r="I73" s="189"/>
      <c r="J73" s="189"/>
      <c r="K73" s="189"/>
      <c r="L73" s="189"/>
      <c r="M73" s="189" t="s">
        <v>535</v>
      </c>
      <c r="N73" s="181" t="s">
        <v>501</v>
      </c>
      <c r="O73" s="185"/>
      <c r="P73" s="186" t="s">
        <v>427</v>
      </c>
      <c r="Q73" s="181" t="s">
        <v>428</v>
      </c>
      <c r="R73" s="178" t="s">
        <v>912</v>
      </c>
      <c r="S73" s="181" t="s">
        <v>58</v>
      </c>
      <c r="T73" s="181" t="s">
        <v>638</v>
      </c>
      <c r="U73" s="181" t="s">
        <v>639</v>
      </c>
      <c r="V73" s="181"/>
      <c r="W73" s="181" t="s">
        <v>490</v>
      </c>
      <c r="X73" s="181" t="s">
        <v>14</v>
      </c>
      <c r="Y73" s="181" t="s">
        <v>837</v>
      </c>
      <c r="Z73" s="181" t="s">
        <v>838</v>
      </c>
      <c r="AA73" s="181" t="s">
        <v>839</v>
      </c>
      <c r="AB73" s="181" t="s">
        <v>840</v>
      </c>
      <c r="AC73" s="181" t="s">
        <v>841</v>
      </c>
      <c r="AD73" s="187" t="s">
        <v>439</v>
      </c>
      <c r="AE73" s="181" t="s">
        <v>913</v>
      </c>
      <c r="AF73" s="181" t="s">
        <v>914</v>
      </c>
      <c r="AG73" s="181" t="s">
        <v>439</v>
      </c>
      <c r="AH73" s="181" t="s">
        <v>913</v>
      </c>
      <c r="AI73" s="187">
        <v>24039500</v>
      </c>
      <c r="AJ73" s="187">
        <v>0</v>
      </c>
      <c r="AK73" s="187">
        <v>0</v>
      </c>
      <c r="AL73" s="187">
        <f t="shared" si="22"/>
        <v>24039500</v>
      </c>
      <c r="AM73" s="187">
        <v>6552000</v>
      </c>
      <c r="AN73" s="187">
        <v>0</v>
      </c>
      <c r="AO73" s="187">
        <v>0</v>
      </c>
      <c r="AP73" s="187">
        <f t="shared" si="23"/>
        <v>6552000</v>
      </c>
      <c r="AQ73" s="187">
        <f t="shared" si="24"/>
        <v>17487500</v>
      </c>
      <c r="AR73" s="187">
        <f t="shared" si="25"/>
        <v>63292.32</v>
      </c>
      <c r="AS73" s="187">
        <f t="shared" si="26"/>
        <v>221163.40000000002</v>
      </c>
      <c r="AT73" s="187">
        <f t="shared" si="27"/>
        <v>157871.08000000002</v>
      </c>
    </row>
    <row r="74" spans="1:46" x14ac:dyDescent="0.25">
      <c r="A74" s="181" t="s">
        <v>915</v>
      </c>
      <c r="B74" s="181">
        <v>1.6900999999999999</v>
      </c>
      <c r="C74" s="181" t="s">
        <v>532</v>
      </c>
      <c r="D74" s="182" t="s">
        <v>117</v>
      </c>
      <c r="E74" s="181" t="s">
        <v>512</v>
      </c>
      <c r="F74" s="181" t="s">
        <v>446</v>
      </c>
      <c r="G74" s="181">
        <v>0</v>
      </c>
      <c r="H74" s="189">
        <v>0</v>
      </c>
      <c r="I74" s="189"/>
      <c r="J74" s="189"/>
      <c r="K74" s="189"/>
      <c r="L74" s="189"/>
      <c r="M74" s="189" t="s">
        <v>535</v>
      </c>
      <c r="N74" s="181" t="s">
        <v>426</v>
      </c>
      <c r="O74" s="185"/>
      <c r="P74" s="186" t="s">
        <v>427</v>
      </c>
      <c r="Q74" s="181" t="s">
        <v>428</v>
      </c>
      <c r="R74" s="178"/>
      <c r="S74" s="181" t="s">
        <v>513</v>
      </c>
      <c r="T74" s="181" t="s">
        <v>638</v>
      </c>
      <c r="U74" s="181" t="s">
        <v>639</v>
      </c>
      <c r="V74" s="181"/>
      <c r="W74" s="181" t="s">
        <v>514</v>
      </c>
      <c r="X74" s="181" t="s">
        <v>515</v>
      </c>
      <c r="Y74" s="181" t="s">
        <v>516</v>
      </c>
      <c r="Z74" s="181" t="s">
        <v>517</v>
      </c>
      <c r="AA74" s="181" t="s">
        <v>86</v>
      </c>
      <c r="AB74" s="181" t="s">
        <v>453</v>
      </c>
      <c r="AC74" s="181" t="s">
        <v>518</v>
      </c>
      <c r="AD74" s="187" t="s">
        <v>439</v>
      </c>
      <c r="AE74" s="181" t="s">
        <v>496</v>
      </c>
      <c r="AF74" s="181" t="s">
        <v>519</v>
      </c>
      <c r="AG74" s="181" t="s">
        <v>439</v>
      </c>
      <c r="AH74" s="181" t="s">
        <v>904</v>
      </c>
      <c r="AI74" s="187">
        <v>0</v>
      </c>
      <c r="AJ74" s="187">
        <v>0</v>
      </c>
      <c r="AK74" s="187">
        <v>0</v>
      </c>
      <c r="AL74" s="187">
        <f t="shared" si="22"/>
        <v>0</v>
      </c>
      <c r="AM74" s="187">
        <v>0</v>
      </c>
      <c r="AN74" s="187">
        <v>0</v>
      </c>
      <c r="AO74" s="187">
        <v>0</v>
      </c>
      <c r="AP74" s="187">
        <f t="shared" si="23"/>
        <v>0</v>
      </c>
      <c r="AQ74" s="187">
        <f t="shared" si="24"/>
        <v>0</v>
      </c>
      <c r="AR74" s="187">
        <f t="shared" si="25"/>
        <v>0</v>
      </c>
      <c r="AS74" s="187">
        <f t="shared" si="26"/>
        <v>0</v>
      </c>
      <c r="AT74" s="187">
        <f t="shared" si="27"/>
        <v>0</v>
      </c>
    </row>
    <row r="75" spans="1:46" x14ac:dyDescent="0.25">
      <c r="A75" s="181" t="s">
        <v>916</v>
      </c>
      <c r="B75" s="181">
        <v>7.3400000000000007E-2</v>
      </c>
      <c r="C75" s="181" t="s">
        <v>532</v>
      </c>
      <c r="D75" s="182" t="s">
        <v>117</v>
      </c>
      <c r="E75" s="181" t="s">
        <v>512</v>
      </c>
      <c r="F75" s="181" t="s">
        <v>446</v>
      </c>
      <c r="G75" s="181"/>
      <c r="H75" s="189"/>
      <c r="I75" s="189"/>
      <c r="J75" s="189"/>
      <c r="K75" s="189"/>
      <c r="L75" s="189"/>
      <c r="M75" s="189" t="s">
        <v>535</v>
      </c>
      <c r="N75" s="181" t="s">
        <v>501</v>
      </c>
      <c r="O75" s="185"/>
      <c r="P75" s="186" t="s">
        <v>427</v>
      </c>
      <c r="Q75" s="181" t="s">
        <v>428</v>
      </c>
      <c r="R75" s="178"/>
      <c r="S75" s="181" t="s">
        <v>513</v>
      </c>
      <c r="T75" s="181" t="s">
        <v>638</v>
      </c>
      <c r="U75" s="181" t="s">
        <v>639</v>
      </c>
      <c r="V75" s="181"/>
      <c r="W75" s="181" t="s">
        <v>514</v>
      </c>
      <c r="X75" s="181" t="s">
        <v>515</v>
      </c>
      <c r="Y75" s="181" t="s">
        <v>516</v>
      </c>
      <c r="Z75" s="181" t="s">
        <v>517</v>
      </c>
      <c r="AA75" s="181" t="s">
        <v>86</v>
      </c>
      <c r="AB75" s="181" t="s">
        <v>453</v>
      </c>
      <c r="AC75" s="181" t="s">
        <v>518</v>
      </c>
      <c r="AD75" s="187" t="s">
        <v>439</v>
      </c>
      <c r="AE75" s="181" t="s">
        <v>496</v>
      </c>
      <c r="AF75" s="181" t="s">
        <v>519</v>
      </c>
      <c r="AG75" s="181" t="s">
        <v>439</v>
      </c>
      <c r="AH75" s="181" t="s">
        <v>917</v>
      </c>
      <c r="AI75" s="187">
        <v>0</v>
      </c>
      <c r="AJ75" s="187">
        <v>0</v>
      </c>
      <c r="AK75" s="187">
        <v>0</v>
      </c>
      <c r="AL75" s="187">
        <f t="shared" si="22"/>
        <v>0</v>
      </c>
      <c r="AM75" s="187">
        <v>0</v>
      </c>
      <c r="AN75" s="187">
        <v>0</v>
      </c>
      <c r="AO75" s="187">
        <v>0</v>
      </c>
      <c r="AP75" s="187">
        <f t="shared" si="23"/>
        <v>0</v>
      </c>
      <c r="AQ75" s="187">
        <f t="shared" si="24"/>
        <v>0</v>
      </c>
      <c r="AR75" s="187">
        <f t="shared" si="25"/>
        <v>0</v>
      </c>
      <c r="AS75" s="187">
        <f t="shared" si="26"/>
        <v>0</v>
      </c>
      <c r="AT75" s="187">
        <f t="shared" si="27"/>
        <v>0</v>
      </c>
    </row>
    <row r="76" spans="1:46" ht="30" x14ac:dyDescent="0.25">
      <c r="A76" s="181" t="s">
        <v>918</v>
      </c>
      <c r="B76" s="181">
        <v>18.673400000000001</v>
      </c>
      <c r="C76" s="181" t="s">
        <v>532</v>
      </c>
      <c r="D76" s="182" t="s">
        <v>919</v>
      </c>
      <c r="E76" s="181" t="s">
        <v>445</v>
      </c>
      <c r="F76" s="181" t="s">
        <v>446</v>
      </c>
      <c r="G76" s="181">
        <v>0</v>
      </c>
      <c r="H76" s="189">
        <v>0</v>
      </c>
      <c r="I76" s="189"/>
      <c r="J76" s="189"/>
      <c r="K76" s="189"/>
      <c r="L76" s="189"/>
      <c r="M76" s="189" t="s">
        <v>535</v>
      </c>
      <c r="N76" s="181" t="s">
        <v>522</v>
      </c>
      <c r="O76" s="185"/>
      <c r="P76" s="186" t="s">
        <v>427</v>
      </c>
      <c r="Q76" s="181" t="s">
        <v>428</v>
      </c>
      <c r="R76" s="178" t="s">
        <v>920</v>
      </c>
      <c r="S76" s="181" t="s">
        <v>58</v>
      </c>
      <c r="T76" s="181" t="s">
        <v>638</v>
      </c>
      <c r="U76" s="181" t="s">
        <v>639</v>
      </c>
      <c r="V76" s="181"/>
      <c r="W76" s="181" t="s">
        <v>448</v>
      </c>
      <c r="X76" s="181" t="s">
        <v>449</v>
      </c>
      <c r="Y76" s="181" t="s">
        <v>921</v>
      </c>
      <c r="Z76" s="181" t="s">
        <v>922</v>
      </c>
      <c r="AA76" s="181" t="s">
        <v>3</v>
      </c>
      <c r="AB76" s="181" t="s">
        <v>453</v>
      </c>
      <c r="AC76" s="181" t="s">
        <v>923</v>
      </c>
      <c r="AD76" s="187" t="s">
        <v>924</v>
      </c>
      <c r="AE76" s="181" t="s">
        <v>925</v>
      </c>
      <c r="AF76" s="181" t="s">
        <v>919</v>
      </c>
      <c r="AG76" s="181" t="s">
        <v>439</v>
      </c>
      <c r="AH76" s="181" t="s">
        <v>926</v>
      </c>
      <c r="AI76" s="187">
        <v>0</v>
      </c>
      <c r="AJ76" s="187">
        <v>0</v>
      </c>
      <c r="AK76" s="187">
        <v>0</v>
      </c>
      <c r="AL76" s="187">
        <f t="shared" si="22"/>
        <v>0</v>
      </c>
      <c r="AM76" s="187">
        <v>0</v>
      </c>
      <c r="AN76" s="187">
        <v>0</v>
      </c>
      <c r="AO76" s="187">
        <v>0</v>
      </c>
      <c r="AP76" s="187">
        <f t="shared" si="23"/>
        <v>0</v>
      </c>
      <c r="AQ76" s="187">
        <f t="shared" si="24"/>
        <v>0</v>
      </c>
      <c r="AR76" s="187">
        <f t="shared" si="25"/>
        <v>0</v>
      </c>
      <c r="AS76" s="187">
        <f t="shared" si="26"/>
        <v>0</v>
      </c>
      <c r="AT76" s="187">
        <f t="shared" si="27"/>
        <v>0</v>
      </c>
    </row>
    <row r="77" spans="1:46" x14ac:dyDescent="0.25">
      <c r="A77" s="181" t="s">
        <v>927</v>
      </c>
      <c r="B77" s="181">
        <v>21.967099999999999</v>
      </c>
      <c r="C77" s="181" t="s">
        <v>8</v>
      </c>
      <c r="D77" s="182" t="s">
        <v>928</v>
      </c>
      <c r="E77" s="181" t="s">
        <v>547</v>
      </c>
      <c r="F77" s="181" t="s">
        <v>929</v>
      </c>
      <c r="G77" s="181">
        <v>3</v>
      </c>
      <c r="H77" s="183">
        <v>0</v>
      </c>
      <c r="I77" s="191">
        <v>1739350</v>
      </c>
      <c r="J77" s="199" t="s">
        <v>930</v>
      </c>
      <c r="K77" s="183" t="s">
        <v>931</v>
      </c>
      <c r="L77" s="183"/>
      <c r="M77" s="183" t="s">
        <v>771</v>
      </c>
      <c r="N77" s="181"/>
      <c r="O77" s="185">
        <v>1</v>
      </c>
      <c r="P77" s="186"/>
      <c r="Q77" s="181"/>
      <c r="R77" s="178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7"/>
      <c r="AE77" s="181"/>
      <c r="AF77" s="181"/>
      <c r="AG77" s="181"/>
      <c r="AH77" s="181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</row>
    <row r="78" spans="1:46" x14ac:dyDescent="0.25">
      <c r="A78" s="181" t="s">
        <v>932</v>
      </c>
      <c r="B78" s="181">
        <v>19.297999999999998</v>
      </c>
      <c r="C78" s="181" t="s">
        <v>532</v>
      </c>
      <c r="D78" s="182" t="s">
        <v>933</v>
      </c>
      <c r="E78" s="181" t="s">
        <v>547</v>
      </c>
      <c r="F78" s="181"/>
      <c r="G78" s="181"/>
      <c r="H78" s="189"/>
      <c r="I78" s="189"/>
      <c r="J78" s="189"/>
      <c r="K78" s="189"/>
      <c r="L78" s="189"/>
      <c r="M78" s="189" t="s">
        <v>535</v>
      </c>
      <c r="N78" s="181" t="s">
        <v>501</v>
      </c>
      <c r="O78" s="185"/>
      <c r="P78" s="186" t="s">
        <v>427</v>
      </c>
      <c r="Q78" s="181" t="s">
        <v>428</v>
      </c>
      <c r="R78" s="178" t="s">
        <v>934</v>
      </c>
      <c r="S78" s="181" t="s">
        <v>58</v>
      </c>
      <c r="T78" s="181" t="s">
        <v>638</v>
      </c>
      <c r="U78" s="181" t="s">
        <v>639</v>
      </c>
      <c r="V78" s="181"/>
      <c r="W78" s="181" t="s">
        <v>490</v>
      </c>
      <c r="X78" s="181" t="s">
        <v>14</v>
      </c>
      <c r="Y78" s="181" t="s">
        <v>935</v>
      </c>
      <c r="Z78" s="181" t="s">
        <v>936</v>
      </c>
      <c r="AA78" s="181" t="s">
        <v>3</v>
      </c>
      <c r="AB78" s="181" t="s">
        <v>453</v>
      </c>
      <c r="AC78" s="181" t="s">
        <v>937</v>
      </c>
      <c r="AD78" s="187" t="s">
        <v>439</v>
      </c>
      <c r="AE78" s="181" t="s">
        <v>496</v>
      </c>
      <c r="AF78" s="181" t="s">
        <v>519</v>
      </c>
      <c r="AG78" s="181" t="s">
        <v>439</v>
      </c>
      <c r="AH78" s="181" t="s">
        <v>938</v>
      </c>
      <c r="AI78" s="187">
        <v>19539200</v>
      </c>
      <c r="AJ78" s="187">
        <v>0</v>
      </c>
      <c r="AK78" s="187">
        <v>0</v>
      </c>
      <c r="AL78" s="187">
        <f>SUM(AI78:AK78)</f>
        <v>19539200</v>
      </c>
      <c r="AM78" s="187">
        <v>11738700</v>
      </c>
      <c r="AN78" s="187">
        <v>0</v>
      </c>
      <c r="AO78" s="187">
        <v>0</v>
      </c>
      <c r="AP78" s="187">
        <f>SUM(AM78:AO78)</f>
        <v>11738700</v>
      </c>
      <c r="AQ78" s="187">
        <f>SUM(AL78-AP78)</f>
        <v>7800500</v>
      </c>
      <c r="AR78" s="187">
        <f>SUM(AP78/100*0.966)</f>
        <v>113395.84199999999</v>
      </c>
      <c r="AS78" s="187">
        <f>SUM(AL78/100*0.92)</f>
        <v>179760.64000000001</v>
      </c>
      <c r="AT78" s="187">
        <f>SUM(AS78-AR78)</f>
        <v>66364.798000000024</v>
      </c>
    </row>
    <row r="79" spans="1:46" ht="30" x14ac:dyDescent="0.25">
      <c r="A79" s="181" t="s">
        <v>939</v>
      </c>
      <c r="B79" s="181">
        <v>28.628299999999999</v>
      </c>
      <c r="C79" s="181" t="s">
        <v>532</v>
      </c>
      <c r="D79" s="182" t="s">
        <v>940</v>
      </c>
      <c r="E79" s="181" t="s">
        <v>445</v>
      </c>
      <c r="F79" s="181" t="s">
        <v>446</v>
      </c>
      <c r="G79" s="181">
        <v>0</v>
      </c>
      <c r="H79" s="189">
        <v>0</v>
      </c>
      <c r="I79" s="189"/>
      <c r="J79" s="189"/>
      <c r="K79" s="189"/>
      <c r="L79" s="189"/>
      <c r="M79" s="189" t="s">
        <v>535</v>
      </c>
      <c r="N79" s="181" t="s">
        <v>501</v>
      </c>
      <c r="O79" s="185"/>
      <c r="P79" s="186" t="s">
        <v>427</v>
      </c>
      <c r="Q79" s="181" t="s">
        <v>428</v>
      </c>
      <c r="R79" s="178" t="s">
        <v>941</v>
      </c>
      <c r="S79" s="181" t="s">
        <v>58</v>
      </c>
      <c r="T79" s="181" t="s">
        <v>638</v>
      </c>
      <c r="U79" s="181" t="s">
        <v>639</v>
      </c>
      <c r="V79" s="181"/>
      <c r="W79" s="181" t="s">
        <v>448</v>
      </c>
      <c r="X79" s="181" t="s">
        <v>449</v>
      </c>
      <c r="Y79" s="181" t="s">
        <v>942</v>
      </c>
      <c r="Z79" s="181" t="s">
        <v>451</v>
      </c>
      <c r="AA79" s="181" t="s">
        <v>452</v>
      </c>
      <c r="AB79" s="181" t="s">
        <v>453</v>
      </c>
      <c r="AC79" s="181" t="s">
        <v>454</v>
      </c>
      <c r="AD79" s="187" t="s">
        <v>439</v>
      </c>
      <c r="AE79" s="181" t="s">
        <v>496</v>
      </c>
      <c r="AF79" s="181" t="s">
        <v>519</v>
      </c>
      <c r="AG79" s="181" t="s">
        <v>943</v>
      </c>
      <c r="AH79" s="181" t="s">
        <v>944</v>
      </c>
      <c r="AI79" s="187">
        <v>0</v>
      </c>
      <c r="AJ79" s="187">
        <v>0</v>
      </c>
      <c r="AK79" s="187">
        <v>0</v>
      </c>
      <c r="AL79" s="187">
        <f>SUM(AI79:AK79)</f>
        <v>0</v>
      </c>
      <c r="AM79" s="187">
        <v>0</v>
      </c>
      <c r="AN79" s="187">
        <v>0</v>
      </c>
      <c r="AO79" s="187">
        <v>0</v>
      </c>
      <c r="AP79" s="187">
        <f>SUM(AM79:AO79)</f>
        <v>0</v>
      </c>
      <c r="AQ79" s="187">
        <f>SUM(AL79-AP79)</f>
        <v>0</v>
      </c>
      <c r="AR79" s="187">
        <f>SUM(AP79/100*0.966)</f>
        <v>0</v>
      </c>
      <c r="AS79" s="187">
        <f>SUM(AL79/100*0.92)</f>
        <v>0</v>
      </c>
      <c r="AT79" s="187">
        <f>SUM(AS79-AR79)</f>
        <v>0</v>
      </c>
    </row>
    <row r="80" spans="1:46" x14ac:dyDescent="0.25">
      <c r="A80" s="181" t="s">
        <v>945</v>
      </c>
      <c r="B80" s="181">
        <v>5.6672000000000002</v>
      </c>
      <c r="C80" s="181" t="s">
        <v>8</v>
      </c>
      <c r="D80" s="182" t="s">
        <v>928</v>
      </c>
      <c r="E80" s="181" t="s">
        <v>547</v>
      </c>
      <c r="F80" s="181" t="s">
        <v>929</v>
      </c>
      <c r="G80" s="181">
        <v>0</v>
      </c>
      <c r="H80" s="183">
        <v>0</v>
      </c>
      <c r="I80" s="183">
        <v>0</v>
      </c>
      <c r="J80" s="183"/>
      <c r="K80" s="183"/>
      <c r="L80" s="183"/>
      <c r="M80" s="183" t="s">
        <v>771</v>
      </c>
      <c r="N80" s="181"/>
      <c r="O80" s="185">
        <v>1</v>
      </c>
      <c r="P80" s="186"/>
      <c r="Q80" s="181"/>
      <c r="R80" s="178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7"/>
      <c r="AE80" s="181"/>
      <c r="AF80" s="181"/>
      <c r="AG80" s="181"/>
      <c r="AH80" s="181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</row>
    <row r="81" spans="1:46" x14ac:dyDescent="0.25">
      <c r="A81" s="190" t="s">
        <v>154</v>
      </c>
      <c r="B81" s="181">
        <v>7.9226000000000001</v>
      </c>
      <c r="C81" s="181" t="s">
        <v>8</v>
      </c>
      <c r="D81" s="182" t="s">
        <v>422</v>
      </c>
      <c r="E81" s="181" t="s">
        <v>423</v>
      </c>
      <c r="F81" s="181" t="s">
        <v>946</v>
      </c>
      <c r="G81" s="181">
        <v>1</v>
      </c>
      <c r="H81" s="183">
        <v>127700</v>
      </c>
      <c r="I81" s="183"/>
      <c r="J81" s="183"/>
      <c r="K81" s="183"/>
      <c r="L81" s="183"/>
      <c r="M81" s="183" t="s">
        <v>535</v>
      </c>
      <c r="N81" s="181" t="s">
        <v>501</v>
      </c>
      <c r="O81" s="185"/>
      <c r="P81" s="186" t="s">
        <v>427</v>
      </c>
      <c r="Q81" s="181" t="s">
        <v>428</v>
      </c>
      <c r="R81" s="178" t="s">
        <v>947</v>
      </c>
      <c r="S81" s="181" t="s">
        <v>948</v>
      </c>
      <c r="T81" s="181" t="s">
        <v>638</v>
      </c>
      <c r="U81" s="181" t="s">
        <v>639</v>
      </c>
      <c r="V81" s="181"/>
      <c r="W81" s="181" t="s">
        <v>433</v>
      </c>
      <c r="X81" s="181" t="s">
        <v>19</v>
      </c>
      <c r="Y81" s="181" t="s">
        <v>434</v>
      </c>
      <c r="Z81" s="181" t="s">
        <v>435</v>
      </c>
      <c r="AA81" s="181" t="s">
        <v>436</v>
      </c>
      <c r="AB81" s="181" t="s">
        <v>437</v>
      </c>
      <c r="AC81" s="181" t="s">
        <v>438</v>
      </c>
      <c r="AD81" s="187" t="s">
        <v>439</v>
      </c>
      <c r="AE81" s="181" t="s">
        <v>642</v>
      </c>
      <c r="AF81" s="181" t="s">
        <v>949</v>
      </c>
      <c r="AG81" s="181" t="s">
        <v>950</v>
      </c>
      <c r="AH81" s="181" t="s">
        <v>951</v>
      </c>
      <c r="AI81" s="187">
        <v>11883900</v>
      </c>
      <c r="AJ81" s="187">
        <v>0</v>
      </c>
      <c r="AK81" s="187">
        <v>180131900</v>
      </c>
      <c r="AL81" s="187">
        <f>SUM(AI81:AK81)</f>
        <v>192015800</v>
      </c>
      <c r="AM81" s="187">
        <v>11883900</v>
      </c>
      <c r="AN81" s="187">
        <v>0</v>
      </c>
      <c r="AO81" s="187">
        <v>135049200</v>
      </c>
      <c r="AP81" s="187">
        <f>SUM(AM81:AO81)</f>
        <v>146933100</v>
      </c>
      <c r="AQ81" s="187">
        <f>SUM(AL81-AP81)</f>
        <v>45082700</v>
      </c>
      <c r="AR81" s="187">
        <f>SUM(AP81/100*0.966)</f>
        <v>1419373.746</v>
      </c>
      <c r="AS81" s="187">
        <f>SUM(AL81/100*0.92)</f>
        <v>1766545.36</v>
      </c>
      <c r="AT81" s="187">
        <f>SUM(AS81-AR81)</f>
        <v>347171.61400000006</v>
      </c>
    </row>
    <row r="82" spans="1:46" x14ac:dyDescent="0.25">
      <c r="A82" s="190" t="s">
        <v>40</v>
      </c>
      <c r="B82" s="181">
        <v>7.8490000000000002</v>
      </c>
      <c r="C82" s="181" t="s">
        <v>8</v>
      </c>
      <c r="D82" s="182" t="s">
        <v>422</v>
      </c>
      <c r="E82" s="181" t="s">
        <v>423</v>
      </c>
      <c r="F82" s="181" t="s">
        <v>946</v>
      </c>
      <c r="G82" s="181">
        <v>1</v>
      </c>
      <c r="H82" s="183">
        <v>123534</v>
      </c>
      <c r="I82" s="183"/>
      <c r="J82" s="183"/>
      <c r="K82" s="183"/>
      <c r="L82" s="183"/>
      <c r="M82" s="183" t="s">
        <v>535</v>
      </c>
      <c r="N82" s="181" t="s">
        <v>501</v>
      </c>
      <c r="O82" s="185"/>
      <c r="P82" s="186" t="s">
        <v>427</v>
      </c>
      <c r="Q82" s="181" t="s">
        <v>428</v>
      </c>
      <c r="R82" s="178" t="s">
        <v>952</v>
      </c>
      <c r="S82" s="181" t="s">
        <v>953</v>
      </c>
      <c r="T82" s="181" t="s">
        <v>638</v>
      </c>
      <c r="U82" s="181" t="s">
        <v>639</v>
      </c>
      <c r="V82" s="181"/>
      <c r="W82" s="181" t="s">
        <v>433</v>
      </c>
      <c r="X82" s="181" t="s">
        <v>19</v>
      </c>
      <c r="Y82" s="181" t="s">
        <v>954</v>
      </c>
      <c r="Z82" s="181" t="s">
        <v>660</v>
      </c>
      <c r="AA82" s="181" t="s">
        <v>436</v>
      </c>
      <c r="AB82" s="181" t="s">
        <v>437</v>
      </c>
      <c r="AC82" s="181" t="s">
        <v>661</v>
      </c>
      <c r="AD82" s="187" t="s">
        <v>955</v>
      </c>
      <c r="AE82" s="181" t="s">
        <v>956</v>
      </c>
      <c r="AF82" s="181" t="s">
        <v>957</v>
      </c>
      <c r="AG82" s="181" t="s">
        <v>958</v>
      </c>
      <c r="AH82" s="181" t="s">
        <v>951</v>
      </c>
      <c r="AI82" s="187">
        <v>11773500</v>
      </c>
      <c r="AJ82" s="187">
        <v>0</v>
      </c>
      <c r="AK82" s="187">
        <v>172629900</v>
      </c>
      <c r="AL82" s="187">
        <f>SUM(AI82:AK82)</f>
        <v>184403400</v>
      </c>
      <c r="AM82" s="187">
        <v>11773500</v>
      </c>
      <c r="AN82" s="187">
        <v>0</v>
      </c>
      <c r="AO82" s="187">
        <v>125734600</v>
      </c>
      <c r="AP82" s="187">
        <f>SUM(AM82:AO82)</f>
        <v>137508100</v>
      </c>
      <c r="AQ82" s="187">
        <f>SUM(AL82-AP82)</f>
        <v>46895300</v>
      </c>
      <c r="AR82" s="187">
        <f>SUM(AP82/100*0.966)</f>
        <v>1328328.246</v>
      </c>
      <c r="AS82" s="187">
        <f>SUM(AL82/100*0.92)</f>
        <v>1696511.28</v>
      </c>
      <c r="AT82" s="187">
        <f>SUM(AS82-AR82)</f>
        <v>368183.03399999999</v>
      </c>
    </row>
    <row r="83" spans="1:46" x14ac:dyDescent="0.25">
      <c r="A83" s="190" t="s">
        <v>37</v>
      </c>
      <c r="B83" s="181">
        <v>10.0566</v>
      </c>
      <c r="C83" s="181" t="s">
        <v>8</v>
      </c>
      <c r="D83" s="182" t="s">
        <v>422</v>
      </c>
      <c r="E83" s="181" t="s">
        <v>423</v>
      </c>
      <c r="F83" s="181" t="s">
        <v>946</v>
      </c>
      <c r="G83" s="181">
        <v>1</v>
      </c>
      <c r="H83" s="183">
        <v>115600</v>
      </c>
      <c r="I83" s="183"/>
      <c r="J83" s="183"/>
      <c r="K83" s="183"/>
      <c r="L83" s="183"/>
      <c r="M83" s="183" t="s">
        <v>535</v>
      </c>
      <c r="N83" s="181" t="s">
        <v>501</v>
      </c>
      <c r="O83" s="185"/>
      <c r="P83" s="186" t="s">
        <v>427</v>
      </c>
      <c r="Q83" s="181" t="s">
        <v>428</v>
      </c>
      <c r="R83" s="178" t="s">
        <v>959</v>
      </c>
      <c r="S83" s="181" t="s">
        <v>953</v>
      </c>
      <c r="T83" s="181" t="s">
        <v>638</v>
      </c>
      <c r="U83" s="181" t="s">
        <v>639</v>
      </c>
      <c r="V83" s="181"/>
      <c r="W83" s="181" t="s">
        <v>433</v>
      </c>
      <c r="X83" s="181" t="s">
        <v>19</v>
      </c>
      <c r="Y83" s="181" t="s">
        <v>960</v>
      </c>
      <c r="Z83" s="181" t="s">
        <v>961</v>
      </c>
      <c r="AA83" s="181" t="s">
        <v>962</v>
      </c>
      <c r="AB83" s="181" t="s">
        <v>963</v>
      </c>
      <c r="AC83" s="181" t="s">
        <v>964</v>
      </c>
      <c r="AD83" s="187" t="s">
        <v>965</v>
      </c>
      <c r="AE83" s="181" t="s">
        <v>956</v>
      </c>
      <c r="AF83" s="181" t="s">
        <v>966</v>
      </c>
      <c r="AG83" s="181" t="s">
        <v>967</v>
      </c>
      <c r="AH83" s="181" t="s">
        <v>968</v>
      </c>
      <c r="AI83" s="187">
        <v>15084900</v>
      </c>
      <c r="AJ83" s="187">
        <v>0</v>
      </c>
      <c r="AK83" s="187">
        <v>157382000</v>
      </c>
      <c r="AL83" s="187">
        <f>SUM(AI83:AK83)</f>
        <v>172466900</v>
      </c>
      <c r="AM83" s="187">
        <v>15084900</v>
      </c>
      <c r="AN83" s="187">
        <v>0</v>
      </c>
      <c r="AO83" s="187">
        <v>113499300</v>
      </c>
      <c r="AP83" s="187">
        <f>SUM(AM83:AO83)</f>
        <v>128584200</v>
      </c>
      <c r="AQ83" s="187">
        <f>SUM(AL83-AP83)</f>
        <v>43882700</v>
      </c>
      <c r="AR83" s="187">
        <f>SUM(AP83/100*0.966)</f>
        <v>1242123.372</v>
      </c>
      <c r="AS83" s="187">
        <f>SUM(AL83/100*0.92)</f>
        <v>1586695.48</v>
      </c>
      <c r="AT83" s="187">
        <f>SUM(AS83-AR83)</f>
        <v>344572.10800000001</v>
      </c>
    </row>
    <row r="84" spans="1:46" x14ac:dyDescent="0.25">
      <c r="A84" s="181" t="s">
        <v>969</v>
      </c>
      <c r="B84" s="181">
        <v>16.722000000000001</v>
      </c>
      <c r="C84" s="181" t="s">
        <v>8</v>
      </c>
      <c r="D84" s="182" t="s">
        <v>970</v>
      </c>
      <c r="E84" s="181"/>
      <c r="F84" s="181"/>
      <c r="G84" s="181">
        <v>0</v>
      </c>
      <c r="H84" s="183">
        <v>0</v>
      </c>
      <c r="I84" s="183">
        <v>0</v>
      </c>
      <c r="J84" s="183"/>
      <c r="K84" s="183"/>
      <c r="L84" s="183"/>
      <c r="M84" s="183" t="s">
        <v>535</v>
      </c>
      <c r="N84" s="181"/>
      <c r="O84" s="185"/>
      <c r="P84" s="186"/>
      <c r="Q84" s="181"/>
      <c r="R84" s="178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7"/>
      <c r="AE84" s="181"/>
      <c r="AF84" s="181"/>
      <c r="AG84" s="181"/>
      <c r="AH84" s="181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</row>
    <row r="85" spans="1:46" x14ac:dyDescent="0.25">
      <c r="A85" s="181" t="s">
        <v>971</v>
      </c>
      <c r="B85" s="181">
        <v>10.563000000000001</v>
      </c>
      <c r="C85" s="181" t="s">
        <v>8</v>
      </c>
      <c r="D85" s="182" t="s">
        <v>970</v>
      </c>
      <c r="E85" s="181"/>
      <c r="F85" s="181"/>
      <c r="G85" s="181"/>
      <c r="H85" s="192"/>
      <c r="I85" s="183"/>
      <c r="J85" s="183"/>
      <c r="K85" s="183"/>
      <c r="L85" s="183"/>
      <c r="M85" s="183"/>
      <c r="N85" s="181"/>
      <c r="O85" s="185"/>
      <c r="P85" s="186"/>
      <c r="Q85" s="181"/>
      <c r="R85" s="178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7"/>
      <c r="AE85" s="181"/>
      <c r="AF85" s="181"/>
      <c r="AG85" s="181"/>
      <c r="AH85" s="181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</row>
    <row r="86" spans="1:46" x14ac:dyDescent="0.25">
      <c r="A86" s="190" t="s">
        <v>39</v>
      </c>
      <c r="B86" s="181">
        <v>9.5137</v>
      </c>
      <c r="C86" s="181" t="s">
        <v>8</v>
      </c>
      <c r="D86" s="182" t="s">
        <v>972</v>
      </c>
      <c r="E86" s="181" t="s">
        <v>423</v>
      </c>
      <c r="F86" s="181" t="s">
        <v>446</v>
      </c>
      <c r="G86" s="181">
        <v>2</v>
      </c>
      <c r="H86" s="183">
        <v>150000</v>
      </c>
      <c r="I86" s="183"/>
      <c r="J86" s="183"/>
      <c r="K86" s="183"/>
      <c r="L86" s="183"/>
      <c r="M86" s="183" t="s">
        <v>535</v>
      </c>
      <c r="N86" s="181" t="s">
        <v>501</v>
      </c>
      <c r="O86" s="185"/>
      <c r="P86" s="186" t="s">
        <v>427</v>
      </c>
      <c r="Q86" s="181" t="s">
        <v>428</v>
      </c>
      <c r="R86" s="178" t="s">
        <v>973</v>
      </c>
      <c r="S86" s="181" t="s">
        <v>974</v>
      </c>
      <c r="T86" s="181" t="s">
        <v>638</v>
      </c>
      <c r="U86" s="181" t="s">
        <v>639</v>
      </c>
      <c r="V86" s="181"/>
      <c r="W86" s="181" t="s">
        <v>433</v>
      </c>
      <c r="X86" s="181" t="s">
        <v>19</v>
      </c>
      <c r="Y86" s="181" t="s">
        <v>975</v>
      </c>
      <c r="Z86" s="181" t="s">
        <v>976</v>
      </c>
      <c r="AA86" s="181" t="s">
        <v>977</v>
      </c>
      <c r="AB86" s="181" t="s">
        <v>494</v>
      </c>
      <c r="AC86" s="181" t="s">
        <v>978</v>
      </c>
      <c r="AD86" s="187" t="s">
        <v>439</v>
      </c>
      <c r="AE86" s="181" t="s">
        <v>979</v>
      </c>
      <c r="AF86" s="181" t="s">
        <v>980</v>
      </c>
      <c r="AG86" s="181" t="s">
        <v>981</v>
      </c>
      <c r="AH86" s="181" t="s">
        <v>979</v>
      </c>
      <c r="AI86" s="187">
        <v>14270600</v>
      </c>
      <c r="AJ86" s="187">
        <v>0</v>
      </c>
      <c r="AK86" s="187">
        <v>22347100</v>
      </c>
      <c r="AL86" s="187">
        <f>SUM(AI86:AK86)</f>
        <v>36617700</v>
      </c>
      <c r="AM86" s="187">
        <v>14270800</v>
      </c>
      <c r="AN86" s="187">
        <v>0</v>
      </c>
      <c r="AO86" s="187">
        <v>18628900</v>
      </c>
      <c r="AP86" s="187">
        <f>SUM(AM86:AO86)</f>
        <v>32899700</v>
      </c>
      <c r="AQ86" s="187">
        <f>SUM(AL86-AP86)</f>
        <v>3718000</v>
      </c>
      <c r="AR86" s="187">
        <f>SUM(AP86/100*0.966)</f>
        <v>317811.10200000001</v>
      </c>
      <c r="AS86" s="187">
        <f>SUM(AL86/100*0.92)</f>
        <v>336882.84</v>
      </c>
      <c r="AT86" s="187">
        <f>SUM(AS86-AR86)</f>
        <v>19071.738000000012</v>
      </c>
    </row>
    <row r="87" spans="1:46" x14ac:dyDescent="0.25">
      <c r="A87" s="181" t="s">
        <v>982</v>
      </c>
      <c r="B87" s="181">
        <v>12.2445</v>
      </c>
      <c r="C87" s="181" t="s">
        <v>8</v>
      </c>
      <c r="D87" s="182" t="s">
        <v>928</v>
      </c>
      <c r="E87" s="181" t="s">
        <v>547</v>
      </c>
      <c r="F87" s="181" t="s">
        <v>929</v>
      </c>
      <c r="G87" s="181">
        <v>0</v>
      </c>
      <c r="H87" s="192">
        <v>0</v>
      </c>
      <c r="I87" s="183">
        <v>0</v>
      </c>
      <c r="J87" s="183"/>
      <c r="K87" s="183"/>
      <c r="L87" s="183"/>
      <c r="M87" s="183" t="s">
        <v>771</v>
      </c>
      <c r="N87" s="181"/>
      <c r="O87" s="185">
        <v>1</v>
      </c>
      <c r="P87" s="186"/>
      <c r="Q87" s="181"/>
      <c r="R87" s="178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7"/>
      <c r="AE87" s="181"/>
      <c r="AF87" s="181"/>
      <c r="AG87" s="181"/>
      <c r="AH87" s="181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</row>
    <row r="88" spans="1:46" ht="30" x14ac:dyDescent="0.25">
      <c r="A88" s="190" t="s">
        <v>41</v>
      </c>
      <c r="B88" s="181">
        <v>7.6559999999999997</v>
      </c>
      <c r="C88" s="181" t="s">
        <v>8</v>
      </c>
      <c r="D88" s="182" t="s">
        <v>983</v>
      </c>
      <c r="E88" s="181" t="s">
        <v>423</v>
      </c>
      <c r="F88" s="181" t="s">
        <v>446</v>
      </c>
      <c r="G88" s="181">
        <v>1</v>
      </c>
      <c r="H88" s="183">
        <v>109543</v>
      </c>
      <c r="I88" s="183"/>
      <c r="J88" s="183"/>
      <c r="K88" s="183"/>
      <c r="L88" s="183"/>
      <c r="M88" s="183" t="s">
        <v>535</v>
      </c>
      <c r="N88" s="181" t="s">
        <v>501</v>
      </c>
      <c r="O88" s="185"/>
      <c r="P88" s="186" t="s">
        <v>427</v>
      </c>
      <c r="Q88" s="181" t="s">
        <v>428</v>
      </c>
      <c r="R88" s="178" t="s">
        <v>984</v>
      </c>
      <c r="S88" s="181" t="s">
        <v>974</v>
      </c>
      <c r="T88" s="181" t="s">
        <v>638</v>
      </c>
      <c r="U88" s="181" t="s">
        <v>639</v>
      </c>
      <c r="V88" s="181"/>
      <c r="W88" s="181" t="s">
        <v>433</v>
      </c>
      <c r="X88" s="181" t="s">
        <v>19</v>
      </c>
      <c r="Y88" s="181" t="s">
        <v>985</v>
      </c>
      <c r="Z88" s="181" t="s">
        <v>986</v>
      </c>
      <c r="AA88" s="181" t="s">
        <v>987</v>
      </c>
      <c r="AB88" s="181" t="s">
        <v>494</v>
      </c>
      <c r="AC88" s="181" t="s">
        <v>988</v>
      </c>
      <c r="AD88" s="187" t="s">
        <v>989</v>
      </c>
      <c r="AE88" s="181" t="s">
        <v>990</v>
      </c>
      <c r="AF88" s="181" t="s">
        <v>991</v>
      </c>
      <c r="AG88" s="181" t="s">
        <v>992</v>
      </c>
      <c r="AH88" s="181" t="s">
        <v>993</v>
      </c>
      <c r="AI88" s="187">
        <v>11484000</v>
      </c>
      <c r="AJ88" s="187">
        <v>0</v>
      </c>
      <c r="AK88" s="187">
        <v>17085900</v>
      </c>
      <c r="AL88" s="187">
        <f t="shared" ref="AL88:AL151" si="28">SUM(AI88:AK88)</f>
        <v>28569900</v>
      </c>
      <c r="AM88" s="187">
        <v>11484000</v>
      </c>
      <c r="AN88" s="187">
        <v>0</v>
      </c>
      <c r="AO88" s="187">
        <v>14002300</v>
      </c>
      <c r="AP88" s="187">
        <f t="shared" ref="AP88:AP151" si="29">SUM(AM88:AO88)</f>
        <v>25486300</v>
      </c>
      <c r="AQ88" s="187">
        <f t="shared" ref="AQ88:AQ151" si="30">SUM(AL88-AP88)</f>
        <v>3083600</v>
      </c>
      <c r="AR88" s="187">
        <f t="shared" ref="AR88:AR151" si="31">SUM(AP88/100*0.966)</f>
        <v>246197.658</v>
      </c>
      <c r="AS88" s="187">
        <f t="shared" ref="AS88:AS151" si="32">SUM(AL88/100*0.92)</f>
        <v>262843.08</v>
      </c>
      <c r="AT88" s="187">
        <f t="shared" ref="AT88:AT151" si="33">SUM(AS88-AR88)</f>
        <v>16645.42200000002</v>
      </c>
    </row>
    <row r="89" spans="1:46" x14ac:dyDescent="0.25">
      <c r="A89" s="181" t="s">
        <v>45</v>
      </c>
      <c r="B89" s="181">
        <v>9.9349000000000007</v>
      </c>
      <c r="C89" s="181" t="s">
        <v>8</v>
      </c>
      <c r="D89" s="182" t="s">
        <v>422</v>
      </c>
      <c r="E89" s="181" t="s">
        <v>547</v>
      </c>
      <c r="F89" s="181"/>
      <c r="G89" s="181">
        <v>0</v>
      </c>
      <c r="H89" s="189">
        <v>0</v>
      </c>
      <c r="I89" s="189"/>
      <c r="J89" s="189"/>
      <c r="K89" s="189"/>
      <c r="L89" s="189"/>
      <c r="M89" s="189" t="s">
        <v>535</v>
      </c>
      <c r="N89" s="181" t="s">
        <v>501</v>
      </c>
      <c r="O89" s="185"/>
      <c r="P89" s="186" t="s">
        <v>427</v>
      </c>
      <c r="Q89" s="181" t="s">
        <v>428</v>
      </c>
      <c r="R89" s="178" t="s">
        <v>994</v>
      </c>
      <c r="S89" s="181" t="s">
        <v>58</v>
      </c>
      <c r="T89" s="181" t="s">
        <v>638</v>
      </c>
      <c r="U89" s="181" t="s">
        <v>639</v>
      </c>
      <c r="V89" s="181"/>
      <c r="W89" s="181" t="s">
        <v>490</v>
      </c>
      <c r="X89" s="181" t="s">
        <v>14</v>
      </c>
      <c r="Y89" s="181" t="s">
        <v>434</v>
      </c>
      <c r="Z89" s="181" t="s">
        <v>435</v>
      </c>
      <c r="AA89" s="181" t="s">
        <v>436</v>
      </c>
      <c r="AB89" s="181" t="s">
        <v>437</v>
      </c>
      <c r="AC89" s="181" t="s">
        <v>438</v>
      </c>
      <c r="AD89" s="187" t="s">
        <v>995</v>
      </c>
      <c r="AE89" s="181" t="s">
        <v>996</v>
      </c>
      <c r="AF89" s="181" t="s">
        <v>441</v>
      </c>
      <c r="AG89" s="181" t="s">
        <v>439</v>
      </c>
      <c r="AH89" s="181" t="s">
        <v>442</v>
      </c>
      <c r="AI89" s="187">
        <v>10059100</v>
      </c>
      <c r="AJ89" s="187">
        <v>0</v>
      </c>
      <c r="AK89" s="187">
        <v>0</v>
      </c>
      <c r="AL89" s="187">
        <f t="shared" si="28"/>
        <v>10059100</v>
      </c>
      <c r="AM89" s="187">
        <v>11176800</v>
      </c>
      <c r="AN89" s="187">
        <v>0</v>
      </c>
      <c r="AO89" s="187">
        <v>0</v>
      </c>
      <c r="AP89" s="187">
        <f t="shared" si="29"/>
        <v>11176800</v>
      </c>
      <c r="AQ89" s="187">
        <f t="shared" si="30"/>
        <v>-1117700</v>
      </c>
      <c r="AR89" s="187">
        <f t="shared" si="31"/>
        <v>107967.88799999999</v>
      </c>
      <c r="AS89" s="187">
        <f t="shared" si="32"/>
        <v>92543.72</v>
      </c>
      <c r="AT89" s="187">
        <f t="shared" si="33"/>
        <v>-15424.167999999991</v>
      </c>
    </row>
    <row r="90" spans="1:46" x14ac:dyDescent="0.25">
      <c r="A90" s="181" t="s">
        <v>6</v>
      </c>
      <c r="B90" s="181">
        <v>40.474299999999999</v>
      </c>
      <c r="C90" s="181" t="s">
        <v>8</v>
      </c>
      <c r="D90" s="182" t="s">
        <v>615</v>
      </c>
      <c r="E90" s="181" t="s">
        <v>547</v>
      </c>
      <c r="F90" s="181" t="s">
        <v>997</v>
      </c>
      <c r="G90" s="181">
        <v>2</v>
      </c>
      <c r="H90" s="189">
        <v>0</v>
      </c>
      <c r="I90" s="191">
        <v>621712</v>
      </c>
      <c r="J90" s="183"/>
      <c r="K90" s="183"/>
      <c r="L90" s="183"/>
      <c r="M90" s="183" t="s">
        <v>535</v>
      </c>
      <c r="N90" s="181" t="s">
        <v>426</v>
      </c>
      <c r="O90" s="185"/>
      <c r="P90" s="186" t="s">
        <v>427</v>
      </c>
      <c r="Q90" s="181" t="s">
        <v>428</v>
      </c>
      <c r="R90" s="178" t="s">
        <v>998</v>
      </c>
      <c r="S90" s="181" t="s">
        <v>62</v>
      </c>
      <c r="T90" s="181" t="s">
        <v>638</v>
      </c>
      <c r="U90" s="181" t="s">
        <v>639</v>
      </c>
      <c r="V90" s="181"/>
      <c r="W90" s="181" t="s">
        <v>490</v>
      </c>
      <c r="X90" s="181" t="s">
        <v>14</v>
      </c>
      <c r="Y90" s="181" t="s">
        <v>618</v>
      </c>
      <c r="Z90" s="181" t="s">
        <v>619</v>
      </c>
      <c r="AA90" s="181" t="s">
        <v>620</v>
      </c>
      <c r="AB90" s="181" t="s">
        <v>437</v>
      </c>
      <c r="AC90" s="181" t="s">
        <v>621</v>
      </c>
      <c r="AD90" s="187" t="s">
        <v>999</v>
      </c>
      <c r="AE90" s="181" t="s">
        <v>1000</v>
      </c>
      <c r="AF90" s="181" t="s">
        <v>1001</v>
      </c>
      <c r="AG90" s="181" t="s">
        <v>1002</v>
      </c>
      <c r="AH90" s="181" t="s">
        <v>1003</v>
      </c>
      <c r="AI90" s="187">
        <v>40980200</v>
      </c>
      <c r="AJ90" s="187">
        <v>0</v>
      </c>
      <c r="AK90" s="187">
        <v>0</v>
      </c>
      <c r="AL90" s="187">
        <f t="shared" si="28"/>
        <v>40980200</v>
      </c>
      <c r="AM90" s="187">
        <v>38066100</v>
      </c>
      <c r="AN90" s="187">
        <v>0</v>
      </c>
      <c r="AO90" s="187">
        <v>0</v>
      </c>
      <c r="AP90" s="187">
        <f t="shared" si="29"/>
        <v>38066100</v>
      </c>
      <c r="AQ90" s="187">
        <f t="shared" si="30"/>
        <v>2914100</v>
      </c>
      <c r="AR90" s="187">
        <f t="shared" si="31"/>
        <v>367718.52600000001</v>
      </c>
      <c r="AS90" s="187">
        <f t="shared" si="32"/>
        <v>377017.84</v>
      </c>
      <c r="AT90" s="187">
        <f t="shared" si="33"/>
        <v>9299.314000000013</v>
      </c>
    </row>
    <row r="91" spans="1:46" ht="30" x14ac:dyDescent="0.25">
      <c r="A91" s="181" t="s">
        <v>98</v>
      </c>
      <c r="B91" s="181">
        <v>28.354299999999999</v>
      </c>
      <c r="C91" s="181" t="s">
        <v>8</v>
      </c>
      <c r="D91" s="182" t="s">
        <v>1004</v>
      </c>
      <c r="E91" s="181" t="s">
        <v>547</v>
      </c>
      <c r="F91" s="181" t="s">
        <v>446</v>
      </c>
      <c r="G91" s="181">
        <v>0</v>
      </c>
      <c r="H91" s="189">
        <v>0</v>
      </c>
      <c r="I91" s="189">
        <v>0</v>
      </c>
      <c r="J91" s="189">
        <v>0</v>
      </c>
      <c r="K91" s="189"/>
      <c r="L91" s="189"/>
      <c r="M91" s="189" t="s">
        <v>535</v>
      </c>
      <c r="N91" s="181" t="s">
        <v>608</v>
      </c>
      <c r="O91" s="185"/>
      <c r="P91" s="186" t="s">
        <v>427</v>
      </c>
      <c r="Q91" s="181" t="s">
        <v>428</v>
      </c>
      <c r="R91" s="178" t="s">
        <v>1005</v>
      </c>
      <c r="S91" s="181" t="s">
        <v>62</v>
      </c>
      <c r="T91" s="181" t="s">
        <v>638</v>
      </c>
      <c r="U91" s="181" t="s">
        <v>639</v>
      </c>
      <c r="V91" s="181"/>
      <c r="W91" s="181" t="s">
        <v>490</v>
      </c>
      <c r="X91" s="181" t="s">
        <v>14</v>
      </c>
      <c r="Y91" s="181" t="s">
        <v>1006</v>
      </c>
      <c r="Z91" s="181" t="s">
        <v>1007</v>
      </c>
      <c r="AA91" s="181" t="s">
        <v>1008</v>
      </c>
      <c r="AB91" s="181" t="s">
        <v>698</v>
      </c>
      <c r="AC91" s="181" t="s">
        <v>1009</v>
      </c>
      <c r="AD91" s="187" t="s">
        <v>1010</v>
      </c>
      <c r="AE91" s="181" t="s">
        <v>1011</v>
      </c>
      <c r="AF91" s="181" t="s">
        <v>1012</v>
      </c>
      <c r="AG91" s="181" t="s">
        <v>1013</v>
      </c>
      <c r="AH91" s="181" t="s">
        <v>1014</v>
      </c>
      <c r="AI91" s="187">
        <v>28708700</v>
      </c>
      <c r="AJ91" s="187">
        <v>0</v>
      </c>
      <c r="AK91" s="187">
        <v>0</v>
      </c>
      <c r="AL91" s="187">
        <f t="shared" si="28"/>
        <v>28708700</v>
      </c>
      <c r="AM91" s="187">
        <v>12968700</v>
      </c>
      <c r="AN91" s="187">
        <v>0</v>
      </c>
      <c r="AO91" s="187">
        <v>0</v>
      </c>
      <c r="AP91" s="187">
        <f t="shared" si="29"/>
        <v>12968700</v>
      </c>
      <c r="AQ91" s="187">
        <f t="shared" si="30"/>
        <v>15740000</v>
      </c>
      <c r="AR91" s="187">
        <f t="shared" si="31"/>
        <v>125277.64199999999</v>
      </c>
      <c r="AS91" s="187">
        <f t="shared" si="32"/>
        <v>264120.04000000004</v>
      </c>
      <c r="AT91" s="187">
        <f t="shared" si="33"/>
        <v>138842.39800000004</v>
      </c>
    </row>
    <row r="92" spans="1:46" x14ac:dyDescent="0.25">
      <c r="A92" s="181" t="s">
        <v>7</v>
      </c>
      <c r="B92" s="181">
        <v>35.601300000000002</v>
      </c>
      <c r="C92" s="181" t="s">
        <v>1015</v>
      </c>
      <c r="D92" s="182" t="s">
        <v>1016</v>
      </c>
      <c r="E92" s="181" t="s">
        <v>547</v>
      </c>
      <c r="F92" s="181"/>
      <c r="G92" s="181"/>
      <c r="H92" s="189"/>
      <c r="I92" s="189"/>
      <c r="J92" s="189"/>
      <c r="K92" s="189"/>
      <c r="L92" s="189"/>
      <c r="M92" s="189" t="s">
        <v>535</v>
      </c>
      <c r="N92" s="181" t="s">
        <v>426</v>
      </c>
      <c r="O92" s="185"/>
      <c r="P92" s="186" t="s">
        <v>427</v>
      </c>
      <c r="Q92" s="181" t="s">
        <v>428</v>
      </c>
      <c r="R92" s="178" t="s">
        <v>1017</v>
      </c>
      <c r="S92" s="181" t="s">
        <v>63</v>
      </c>
      <c r="T92" s="181" t="s">
        <v>638</v>
      </c>
      <c r="U92" s="181" t="s">
        <v>1018</v>
      </c>
      <c r="V92" s="181"/>
      <c r="W92" s="181" t="s">
        <v>490</v>
      </c>
      <c r="X92" s="181" t="s">
        <v>14</v>
      </c>
      <c r="Y92" s="181" t="s">
        <v>1019</v>
      </c>
      <c r="Z92" s="181" t="s">
        <v>809</v>
      </c>
      <c r="AA92" s="181" t="s">
        <v>478</v>
      </c>
      <c r="AB92" s="181" t="s">
        <v>479</v>
      </c>
      <c r="AC92" s="181" t="s">
        <v>810</v>
      </c>
      <c r="AD92" s="187" t="s">
        <v>1020</v>
      </c>
      <c r="AE92" s="181" t="s">
        <v>1021</v>
      </c>
      <c r="AF92" s="181" t="s">
        <v>1016</v>
      </c>
      <c r="AG92" s="181" t="s">
        <v>439</v>
      </c>
      <c r="AH92" s="181" t="s">
        <v>1022</v>
      </c>
      <c r="AI92" s="187">
        <v>36046300</v>
      </c>
      <c r="AJ92" s="187">
        <v>0</v>
      </c>
      <c r="AK92" s="187">
        <v>0</v>
      </c>
      <c r="AL92" s="187">
        <f t="shared" si="28"/>
        <v>36046300</v>
      </c>
      <c r="AM92" s="187">
        <v>30819600</v>
      </c>
      <c r="AN92" s="187">
        <v>0</v>
      </c>
      <c r="AO92" s="187">
        <v>0</v>
      </c>
      <c r="AP92" s="187">
        <f t="shared" si="29"/>
        <v>30819600</v>
      </c>
      <c r="AQ92" s="187">
        <f t="shared" si="30"/>
        <v>5226700</v>
      </c>
      <c r="AR92" s="187">
        <f t="shared" si="31"/>
        <v>297717.33600000001</v>
      </c>
      <c r="AS92" s="187">
        <f t="shared" si="32"/>
        <v>331625.96000000002</v>
      </c>
      <c r="AT92" s="187">
        <f t="shared" si="33"/>
        <v>33908.624000000011</v>
      </c>
    </row>
    <row r="93" spans="1:46" x14ac:dyDescent="0.25">
      <c r="A93" s="190" t="s">
        <v>20</v>
      </c>
      <c r="B93" s="181">
        <v>27.598199999999999</v>
      </c>
      <c r="C93" s="181" t="s">
        <v>1015</v>
      </c>
      <c r="D93" s="182" t="s">
        <v>1023</v>
      </c>
      <c r="E93" s="181" t="s">
        <v>423</v>
      </c>
      <c r="F93" s="181" t="s">
        <v>1024</v>
      </c>
      <c r="G93" s="181">
        <v>1</v>
      </c>
      <c r="H93" s="183">
        <v>394593</v>
      </c>
      <c r="I93" s="183"/>
      <c r="J93" s="183"/>
      <c r="K93" s="183"/>
      <c r="L93" s="183"/>
      <c r="M93" s="183" t="s">
        <v>535</v>
      </c>
      <c r="N93" s="181" t="s">
        <v>1025</v>
      </c>
      <c r="O93" s="185"/>
      <c r="P93" s="186" t="s">
        <v>427</v>
      </c>
      <c r="Q93" s="181" t="s">
        <v>428</v>
      </c>
      <c r="R93" s="178" t="s">
        <v>1026</v>
      </c>
      <c r="S93" s="181" t="s">
        <v>63</v>
      </c>
      <c r="T93" s="181" t="s">
        <v>638</v>
      </c>
      <c r="U93" s="181" t="s">
        <v>1027</v>
      </c>
      <c r="V93" s="181"/>
      <c r="W93" s="181" t="s">
        <v>433</v>
      </c>
      <c r="X93" s="181" t="s">
        <v>19</v>
      </c>
      <c r="Y93" s="181" t="s">
        <v>808</v>
      </c>
      <c r="Z93" s="181" t="s">
        <v>809</v>
      </c>
      <c r="AA93" s="181" t="s">
        <v>478</v>
      </c>
      <c r="AB93" s="181" t="s">
        <v>479</v>
      </c>
      <c r="AC93" s="181" t="s">
        <v>810</v>
      </c>
      <c r="AD93" s="187" t="s">
        <v>439</v>
      </c>
      <c r="AE93" s="181" t="s">
        <v>1028</v>
      </c>
      <c r="AF93" s="181" t="s">
        <v>1029</v>
      </c>
      <c r="AG93" s="181" t="s">
        <v>439</v>
      </c>
      <c r="AH93" s="181" t="s">
        <v>1030</v>
      </c>
      <c r="AI93" s="187">
        <v>41397300</v>
      </c>
      <c r="AJ93" s="187">
        <v>0</v>
      </c>
      <c r="AK93" s="187">
        <v>440807200</v>
      </c>
      <c r="AL93" s="187">
        <f t="shared" si="28"/>
        <v>482204500</v>
      </c>
      <c r="AM93" s="187">
        <v>31855200</v>
      </c>
      <c r="AN93" s="187">
        <v>0</v>
      </c>
      <c r="AO93" s="187">
        <v>353717700</v>
      </c>
      <c r="AP93" s="187">
        <f t="shared" si="29"/>
        <v>385572900</v>
      </c>
      <c r="AQ93" s="187">
        <f t="shared" si="30"/>
        <v>96631600</v>
      </c>
      <c r="AR93" s="187">
        <f t="shared" si="31"/>
        <v>3724634.2139999997</v>
      </c>
      <c r="AS93" s="187">
        <f t="shared" si="32"/>
        <v>4436281.4000000004</v>
      </c>
      <c r="AT93" s="187">
        <f t="shared" si="33"/>
        <v>711647.18600000069</v>
      </c>
    </row>
    <row r="94" spans="1:46" x14ac:dyDescent="0.25">
      <c r="A94" s="181" t="s">
        <v>1031</v>
      </c>
      <c r="B94" s="181">
        <v>22.516300000000001</v>
      </c>
      <c r="C94" s="181" t="s">
        <v>1015</v>
      </c>
      <c r="D94" s="182" t="s">
        <v>1029</v>
      </c>
      <c r="E94" s="181" t="s">
        <v>547</v>
      </c>
      <c r="F94" s="240" t="s">
        <v>1032</v>
      </c>
      <c r="G94" s="181">
        <v>0</v>
      </c>
      <c r="H94" s="189">
        <v>0</v>
      </c>
      <c r="I94" s="191">
        <v>1782040</v>
      </c>
      <c r="J94" s="189"/>
      <c r="K94" s="189"/>
      <c r="L94" s="189"/>
      <c r="M94" s="189" t="s">
        <v>535</v>
      </c>
      <c r="N94" s="181" t="s">
        <v>426</v>
      </c>
      <c r="O94" s="185"/>
      <c r="P94" s="186" t="s">
        <v>427</v>
      </c>
      <c r="Q94" s="181" t="s">
        <v>428</v>
      </c>
      <c r="R94" s="178" t="s">
        <v>1033</v>
      </c>
      <c r="S94" s="181" t="s">
        <v>55</v>
      </c>
      <c r="T94" s="181" t="s">
        <v>638</v>
      </c>
      <c r="U94" s="181" t="s">
        <v>1027</v>
      </c>
      <c r="V94" s="181"/>
      <c r="W94" s="181" t="s">
        <v>503</v>
      </c>
      <c r="X94" s="181" t="s">
        <v>504</v>
      </c>
      <c r="Y94" s="181" t="s">
        <v>1019</v>
      </c>
      <c r="Z94" s="181" t="s">
        <v>809</v>
      </c>
      <c r="AA94" s="181" t="s">
        <v>478</v>
      </c>
      <c r="AB94" s="181" t="s">
        <v>479</v>
      </c>
      <c r="AC94" s="181" t="s">
        <v>810</v>
      </c>
      <c r="AD94" s="187" t="s">
        <v>439</v>
      </c>
      <c r="AE94" s="181" t="s">
        <v>1030</v>
      </c>
      <c r="AF94" s="181" t="s">
        <v>1016</v>
      </c>
      <c r="AG94" s="181" t="s">
        <v>439</v>
      </c>
      <c r="AH94" s="181" t="s">
        <v>1030</v>
      </c>
      <c r="AI94" s="187">
        <v>28273900</v>
      </c>
      <c r="AJ94" s="187">
        <v>0</v>
      </c>
      <c r="AK94" s="187">
        <v>100</v>
      </c>
      <c r="AL94" s="187">
        <f t="shared" si="28"/>
        <v>28274000</v>
      </c>
      <c r="AM94" s="187">
        <v>9275400</v>
      </c>
      <c r="AN94" s="187">
        <v>0</v>
      </c>
      <c r="AO94" s="187">
        <v>460000</v>
      </c>
      <c r="AP94" s="187">
        <f t="shared" si="29"/>
        <v>9735400</v>
      </c>
      <c r="AQ94" s="187">
        <f t="shared" si="30"/>
        <v>18538600</v>
      </c>
      <c r="AR94" s="187">
        <f t="shared" si="31"/>
        <v>94043.963999999993</v>
      </c>
      <c r="AS94" s="187">
        <f t="shared" si="32"/>
        <v>260120.80000000002</v>
      </c>
      <c r="AT94" s="187">
        <f t="shared" si="33"/>
        <v>166076.83600000001</v>
      </c>
    </row>
    <row r="95" spans="1:46" x14ac:dyDescent="0.25">
      <c r="A95" s="190" t="s">
        <v>25</v>
      </c>
      <c r="B95" s="181">
        <v>23.224499999999999</v>
      </c>
      <c r="C95" s="181" t="s">
        <v>1015</v>
      </c>
      <c r="D95" s="182" t="s">
        <v>1034</v>
      </c>
      <c r="E95" s="181" t="s">
        <v>423</v>
      </c>
      <c r="F95" s="181" t="s">
        <v>1035</v>
      </c>
      <c r="G95" s="181">
        <v>1</v>
      </c>
      <c r="H95" s="183">
        <v>347876</v>
      </c>
      <c r="I95" s="183"/>
      <c r="J95" s="183"/>
      <c r="K95" s="183"/>
      <c r="L95" s="183"/>
      <c r="M95" s="183" t="s">
        <v>535</v>
      </c>
      <c r="N95" s="181" t="s">
        <v>573</v>
      </c>
      <c r="O95" s="185"/>
      <c r="P95" s="186" t="s">
        <v>427</v>
      </c>
      <c r="Q95" s="181" t="s">
        <v>428</v>
      </c>
      <c r="R95" s="178" t="s">
        <v>1036</v>
      </c>
      <c r="S95" s="181" t="s">
        <v>55</v>
      </c>
      <c r="T95" s="181" t="s">
        <v>638</v>
      </c>
      <c r="U95" s="181" t="s">
        <v>1027</v>
      </c>
      <c r="V95" s="181"/>
      <c r="W95" s="181" t="s">
        <v>433</v>
      </c>
      <c r="X95" s="181" t="s">
        <v>19</v>
      </c>
      <c r="Y95" s="181" t="s">
        <v>1037</v>
      </c>
      <c r="Z95" s="181" t="s">
        <v>809</v>
      </c>
      <c r="AA95" s="181" t="s">
        <v>478</v>
      </c>
      <c r="AB95" s="181" t="s">
        <v>479</v>
      </c>
      <c r="AC95" s="181" t="s">
        <v>810</v>
      </c>
      <c r="AD95" s="187" t="s">
        <v>439</v>
      </c>
      <c r="AE95" s="181" t="s">
        <v>496</v>
      </c>
      <c r="AF95" s="181" t="s">
        <v>1016</v>
      </c>
      <c r="AG95" s="181" t="s">
        <v>439</v>
      </c>
      <c r="AH95" s="181" t="s">
        <v>1030</v>
      </c>
      <c r="AI95" s="187">
        <v>34836800</v>
      </c>
      <c r="AJ95" s="187">
        <v>0</v>
      </c>
      <c r="AK95" s="187">
        <v>595086700</v>
      </c>
      <c r="AL95" s="187">
        <f t="shared" si="28"/>
        <v>629923500</v>
      </c>
      <c r="AM95" s="187">
        <v>22785800</v>
      </c>
      <c r="AN95" s="187">
        <v>0</v>
      </c>
      <c r="AO95" s="187">
        <v>484444500</v>
      </c>
      <c r="AP95" s="187">
        <f t="shared" si="29"/>
        <v>507230300</v>
      </c>
      <c r="AQ95" s="187">
        <f t="shared" si="30"/>
        <v>122693200</v>
      </c>
      <c r="AR95" s="187">
        <f t="shared" si="31"/>
        <v>4899844.6979999999</v>
      </c>
      <c r="AS95" s="187">
        <f t="shared" si="32"/>
        <v>5795296.2000000002</v>
      </c>
      <c r="AT95" s="187">
        <f t="shared" si="33"/>
        <v>895451.50200000033</v>
      </c>
    </row>
    <row r="96" spans="1:46" x14ac:dyDescent="0.25">
      <c r="A96" s="181" t="s">
        <v>1038</v>
      </c>
      <c r="B96" s="181">
        <v>11.412800000000001</v>
      </c>
      <c r="C96" s="181" t="s">
        <v>1015</v>
      </c>
      <c r="D96" s="182" t="s">
        <v>1039</v>
      </c>
      <c r="E96" s="181" t="s">
        <v>547</v>
      </c>
      <c r="F96" s="181"/>
      <c r="G96" s="181"/>
      <c r="H96" s="189"/>
      <c r="I96" s="189"/>
      <c r="J96" s="189"/>
      <c r="K96" s="189"/>
      <c r="L96" s="189"/>
      <c r="M96" s="189" t="s">
        <v>535</v>
      </c>
      <c r="N96" s="181" t="s">
        <v>426</v>
      </c>
      <c r="O96" s="185"/>
      <c r="P96" s="186" t="s">
        <v>427</v>
      </c>
      <c r="Q96" s="181" t="s">
        <v>428</v>
      </c>
      <c r="R96" s="178" t="s">
        <v>1040</v>
      </c>
      <c r="S96" s="181" t="s">
        <v>63</v>
      </c>
      <c r="T96" s="181" t="s">
        <v>638</v>
      </c>
      <c r="U96" s="181" t="s">
        <v>1027</v>
      </c>
      <c r="V96" s="181"/>
      <c r="W96" s="181" t="s">
        <v>490</v>
      </c>
      <c r="X96" s="181" t="s">
        <v>14</v>
      </c>
      <c r="Y96" s="181" t="s">
        <v>808</v>
      </c>
      <c r="Z96" s="181" t="s">
        <v>809</v>
      </c>
      <c r="AA96" s="181" t="s">
        <v>478</v>
      </c>
      <c r="AB96" s="181" t="s">
        <v>479</v>
      </c>
      <c r="AC96" s="181" t="s">
        <v>810</v>
      </c>
      <c r="AD96" s="187" t="s">
        <v>439</v>
      </c>
      <c r="AE96" s="181" t="s">
        <v>1041</v>
      </c>
      <c r="AF96" s="181" t="s">
        <v>1042</v>
      </c>
      <c r="AG96" s="181" t="s">
        <v>439</v>
      </c>
      <c r="AH96" s="181" t="s">
        <v>1041</v>
      </c>
      <c r="AI96" s="187">
        <v>11555500</v>
      </c>
      <c r="AJ96" s="187">
        <v>0</v>
      </c>
      <c r="AK96" s="187">
        <v>0</v>
      </c>
      <c r="AL96" s="187">
        <f t="shared" si="28"/>
        <v>11555500</v>
      </c>
      <c r="AM96" s="187">
        <v>10399900</v>
      </c>
      <c r="AN96" s="187">
        <v>0</v>
      </c>
      <c r="AO96" s="187">
        <v>0</v>
      </c>
      <c r="AP96" s="187">
        <f t="shared" si="29"/>
        <v>10399900</v>
      </c>
      <c r="AQ96" s="187">
        <f t="shared" si="30"/>
        <v>1155600</v>
      </c>
      <c r="AR96" s="187">
        <f t="shared" si="31"/>
        <v>100463.034</v>
      </c>
      <c r="AS96" s="187">
        <f t="shared" si="32"/>
        <v>106310.6</v>
      </c>
      <c r="AT96" s="187">
        <f t="shared" si="33"/>
        <v>5847.5660000000062</v>
      </c>
    </row>
    <row r="97" spans="1:46" x14ac:dyDescent="0.25">
      <c r="A97" s="190" t="s">
        <v>1043</v>
      </c>
      <c r="B97" s="181">
        <v>9.7800999999999991</v>
      </c>
      <c r="C97" s="181" t="s">
        <v>1015</v>
      </c>
      <c r="D97" s="182" t="s">
        <v>1044</v>
      </c>
      <c r="E97" s="181" t="s">
        <v>423</v>
      </c>
      <c r="F97" s="181" t="s">
        <v>1045</v>
      </c>
      <c r="G97" s="181">
        <v>1</v>
      </c>
      <c r="H97" s="183">
        <v>139000</v>
      </c>
      <c r="I97" s="183"/>
      <c r="J97" s="183"/>
      <c r="K97" s="183"/>
      <c r="L97" s="183"/>
      <c r="M97" s="183" t="s">
        <v>535</v>
      </c>
      <c r="N97" s="181" t="s">
        <v>426</v>
      </c>
      <c r="O97" s="185"/>
      <c r="P97" s="186" t="s">
        <v>427</v>
      </c>
      <c r="Q97" s="181" t="s">
        <v>428</v>
      </c>
      <c r="R97" s="178" t="s">
        <v>1046</v>
      </c>
      <c r="S97" s="181" t="s">
        <v>63</v>
      </c>
      <c r="T97" s="181" t="s">
        <v>638</v>
      </c>
      <c r="U97" s="181" t="s">
        <v>1027</v>
      </c>
      <c r="V97" s="181"/>
      <c r="W97" s="181" t="s">
        <v>433</v>
      </c>
      <c r="X97" s="181" t="s">
        <v>19</v>
      </c>
      <c r="Y97" s="181" t="s">
        <v>808</v>
      </c>
      <c r="Z97" s="181" t="s">
        <v>809</v>
      </c>
      <c r="AA97" s="181" t="s">
        <v>478</v>
      </c>
      <c r="AB97" s="181" t="s">
        <v>479</v>
      </c>
      <c r="AC97" s="181" t="s">
        <v>810</v>
      </c>
      <c r="AD97" s="187" t="s">
        <v>439</v>
      </c>
      <c r="AE97" s="181" t="s">
        <v>496</v>
      </c>
      <c r="AF97" s="181" t="s">
        <v>519</v>
      </c>
      <c r="AG97" s="181" t="s">
        <v>439</v>
      </c>
      <c r="AH97" s="181" t="s">
        <v>1047</v>
      </c>
      <c r="AI97" s="187">
        <v>14670200</v>
      </c>
      <c r="AJ97" s="187">
        <v>0</v>
      </c>
      <c r="AK97" s="187">
        <v>202470300</v>
      </c>
      <c r="AL97" s="187">
        <f t="shared" si="28"/>
        <v>217140500</v>
      </c>
      <c r="AM97" s="187">
        <v>7525800</v>
      </c>
      <c r="AN97" s="187">
        <v>0</v>
      </c>
      <c r="AO97" s="187">
        <v>165645300</v>
      </c>
      <c r="AP97" s="187">
        <f t="shared" si="29"/>
        <v>173171100</v>
      </c>
      <c r="AQ97" s="187">
        <f t="shared" si="30"/>
        <v>43969400</v>
      </c>
      <c r="AR97" s="187">
        <f t="shared" si="31"/>
        <v>1672832.8259999999</v>
      </c>
      <c r="AS97" s="187">
        <f t="shared" si="32"/>
        <v>1997692.6</v>
      </c>
      <c r="AT97" s="187">
        <f t="shared" si="33"/>
        <v>324859.77400000021</v>
      </c>
    </row>
    <row r="98" spans="1:46" ht="30" x14ac:dyDescent="0.25">
      <c r="A98" s="181" t="s">
        <v>1048</v>
      </c>
      <c r="B98" s="181">
        <v>4.4455999999999998</v>
      </c>
      <c r="C98" s="181" t="s">
        <v>1015</v>
      </c>
      <c r="D98" s="182" t="s">
        <v>1049</v>
      </c>
      <c r="E98" s="181" t="s">
        <v>1050</v>
      </c>
      <c r="F98" s="181" t="s">
        <v>1045</v>
      </c>
      <c r="G98" s="181">
        <v>0</v>
      </c>
      <c r="H98" s="189">
        <v>0</v>
      </c>
      <c r="I98" s="189"/>
      <c r="J98" s="189"/>
      <c r="K98" s="189"/>
      <c r="L98" s="189"/>
      <c r="M98" s="189" t="s">
        <v>535</v>
      </c>
      <c r="N98" s="181" t="s">
        <v>426</v>
      </c>
      <c r="O98" s="185"/>
      <c r="P98" s="186" t="s">
        <v>427</v>
      </c>
      <c r="Q98" s="181" t="s">
        <v>428</v>
      </c>
      <c r="R98" s="178" t="s">
        <v>1051</v>
      </c>
      <c r="S98" s="181" t="s">
        <v>55</v>
      </c>
      <c r="T98" s="181" t="s">
        <v>638</v>
      </c>
      <c r="U98" s="181" t="s">
        <v>1027</v>
      </c>
      <c r="V98" s="181"/>
      <c r="W98" s="181" t="s">
        <v>1052</v>
      </c>
      <c r="X98" s="181" t="s">
        <v>1053</v>
      </c>
      <c r="Y98" s="181" t="s">
        <v>808</v>
      </c>
      <c r="Z98" s="181" t="s">
        <v>809</v>
      </c>
      <c r="AA98" s="181" t="s">
        <v>478</v>
      </c>
      <c r="AB98" s="181" t="s">
        <v>479</v>
      </c>
      <c r="AC98" s="181" t="s">
        <v>810</v>
      </c>
      <c r="AD98" s="187" t="s">
        <v>439</v>
      </c>
      <c r="AE98" s="181" t="s">
        <v>496</v>
      </c>
      <c r="AF98" s="181" t="s">
        <v>519</v>
      </c>
      <c r="AG98" s="181" t="s">
        <v>439</v>
      </c>
      <c r="AH98" s="181" t="s">
        <v>938</v>
      </c>
      <c r="AI98" s="187">
        <v>0</v>
      </c>
      <c r="AJ98" s="187">
        <v>0</v>
      </c>
      <c r="AK98" s="187">
        <v>0</v>
      </c>
      <c r="AL98" s="187">
        <f t="shared" si="28"/>
        <v>0</v>
      </c>
      <c r="AM98" s="187">
        <v>0</v>
      </c>
      <c r="AN98" s="187">
        <v>0</v>
      </c>
      <c r="AO98" s="187">
        <v>0</v>
      </c>
      <c r="AP98" s="187">
        <f t="shared" si="29"/>
        <v>0</v>
      </c>
      <c r="AQ98" s="187">
        <f t="shared" si="30"/>
        <v>0</v>
      </c>
      <c r="AR98" s="187">
        <f t="shared" si="31"/>
        <v>0</v>
      </c>
      <c r="AS98" s="187">
        <f t="shared" si="32"/>
        <v>0</v>
      </c>
      <c r="AT98" s="187">
        <f t="shared" si="33"/>
        <v>0</v>
      </c>
    </row>
    <row r="99" spans="1:46" x14ac:dyDescent="0.25">
      <c r="A99" s="181" t="s">
        <v>312</v>
      </c>
      <c r="B99" s="181">
        <v>16.555299999999999</v>
      </c>
      <c r="C99" s="181" t="s">
        <v>1015</v>
      </c>
      <c r="D99" s="182" t="s">
        <v>1016</v>
      </c>
      <c r="E99" s="181" t="s">
        <v>547</v>
      </c>
      <c r="F99" s="181" t="s">
        <v>1054</v>
      </c>
      <c r="G99" s="181"/>
      <c r="H99" s="189"/>
      <c r="I99" s="189"/>
      <c r="J99" s="189" t="s">
        <v>1055</v>
      </c>
      <c r="K99" s="189"/>
      <c r="L99" s="189"/>
      <c r="M99" s="189" t="s">
        <v>535</v>
      </c>
      <c r="N99" s="181" t="s">
        <v>426</v>
      </c>
      <c r="O99" s="185"/>
      <c r="P99" s="186" t="s">
        <v>427</v>
      </c>
      <c r="Q99" s="181" t="s">
        <v>428</v>
      </c>
      <c r="R99" s="178" t="s">
        <v>1056</v>
      </c>
      <c r="S99" s="181" t="s">
        <v>63</v>
      </c>
      <c r="T99" s="181" t="s">
        <v>638</v>
      </c>
      <c r="U99" s="181" t="s">
        <v>1027</v>
      </c>
      <c r="V99" s="181"/>
      <c r="W99" s="181" t="s">
        <v>490</v>
      </c>
      <c r="X99" s="181" t="s">
        <v>14</v>
      </c>
      <c r="Y99" s="181" t="s">
        <v>1057</v>
      </c>
      <c r="Z99" s="181" t="s">
        <v>809</v>
      </c>
      <c r="AA99" s="181" t="s">
        <v>478</v>
      </c>
      <c r="AB99" s="181" t="s">
        <v>479</v>
      </c>
      <c r="AC99" s="181" t="s">
        <v>810</v>
      </c>
      <c r="AD99" s="187" t="s">
        <v>439</v>
      </c>
      <c r="AE99" s="181" t="s">
        <v>496</v>
      </c>
      <c r="AF99" s="181" t="s">
        <v>519</v>
      </c>
      <c r="AG99" s="181" t="s">
        <v>439</v>
      </c>
      <c r="AH99" s="181" t="s">
        <v>938</v>
      </c>
      <c r="AI99" s="187">
        <v>16762200</v>
      </c>
      <c r="AJ99" s="187">
        <v>0</v>
      </c>
      <c r="AK99" s="187">
        <v>0</v>
      </c>
      <c r="AL99" s="187">
        <f t="shared" si="28"/>
        <v>16762200</v>
      </c>
      <c r="AM99" s="187">
        <v>14255900</v>
      </c>
      <c r="AN99" s="187">
        <v>0</v>
      </c>
      <c r="AO99" s="187">
        <v>0</v>
      </c>
      <c r="AP99" s="187">
        <f t="shared" si="29"/>
        <v>14255900</v>
      </c>
      <c r="AQ99" s="187">
        <f t="shared" si="30"/>
        <v>2506300</v>
      </c>
      <c r="AR99" s="187">
        <f t="shared" si="31"/>
        <v>137711.99400000001</v>
      </c>
      <c r="AS99" s="187">
        <f t="shared" si="32"/>
        <v>154212.24000000002</v>
      </c>
      <c r="AT99" s="187">
        <f t="shared" si="33"/>
        <v>16500.246000000014</v>
      </c>
    </row>
    <row r="100" spans="1:46" x14ac:dyDescent="0.25">
      <c r="A100" s="181" t="s">
        <v>291</v>
      </c>
      <c r="B100" s="181">
        <v>7.2302999999999997</v>
      </c>
      <c r="C100" s="181" t="s">
        <v>1015</v>
      </c>
      <c r="D100" s="182" t="s">
        <v>1058</v>
      </c>
      <c r="E100" s="181" t="s">
        <v>547</v>
      </c>
      <c r="F100" s="181"/>
      <c r="G100" s="181"/>
      <c r="H100" s="189"/>
      <c r="I100" s="189"/>
      <c r="J100" s="189"/>
      <c r="K100" s="189"/>
      <c r="L100" s="189"/>
      <c r="M100" s="189" t="s">
        <v>535</v>
      </c>
      <c r="N100" s="181" t="s">
        <v>426</v>
      </c>
      <c r="O100" s="185"/>
      <c r="P100" s="186" t="s">
        <v>427</v>
      </c>
      <c r="Q100" s="181" t="s">
        <v>428</v>
      </c>
      <c r="R100" s="178" t="s">
        <v>1059</v>
      </c>
      <c r="S100" s="181" t="s">
        <v>63</v>
      </c>
      <c r="T100" s="181" t="s">
        <v>638</v>
      </c>
      <c r="U100" s="181" t="s">
        <v>1027</v>
      </c>
      <c r="V100" s="181"/>
      <c r="W100" s="181" t="s">
        <v>490</v>
      </c>
      <c r="X100" s="181" t="s">
        <v>14</v>
      </c>
      <c r="Y100" s="181" t="s">
        <v>1060</v>
      </c>
      <c r="Z100" s="181" t="s">
        <v>809</v>
      </c>
      <c r="AA100" s="181" t="s">
        <v>478</v>
      </c>
      <c r="AB100" s="181" t="s">
        <v>479</v>
      </c>
      <c r="AC100" s="181" t="s">
        <v>810</v>
      </c>
      <c r="AD100" s="187" t="s">
        <v>439</v>
      </c>
      <c r="AE100" s="181" t="s">
        <v>496</v>
      </c>
      <c r="AF100" s="181" t="s">
        <v>1016</v>
      </c>
      <c r="AG100" s="181" t="s">
        <v>439</v>
      </c>
      <c r="AH100" s="181" t="s">
        <v>1061</v>
      </c>
      <c r="AI100" s="187">
        <v>7320700</v>
      </c>
      <c r="AJ100" s="187">
        <v>0</v>
      </c>
      <c r="AK100" s="187">
        <v>0</v>
      </c>
      <c r="AL100" s="187">
        <f t="shared" si="28"/>
        <v>7320700</v>
      </c>
      <c r="AM100" s="187">
        <v>6223600</v>
      </c>
      <c r="AN100" s="187">
        <v>0</v>
      </c>
      <c r="AO100" s="187">
        <v>0</v>
      </c>
      <c r="AP100" s="187">
        <f t="shared" si="29"/>
        <v>6223600</v>
      </c>
      <c r="AQ100" s="187">
        <f t="shared" si="30"/>
        <v>1097100</v>
      </c>
      <c r="AR100" s="187">
        <f t="shared" si="31"/>
        <v>60119.975999999995</v>
      </c>
      <c r="AS100" s="187">
        <f t="shared" si="32"/>
        <v>67350.44</v>
      </c>
      <c r="AT100" s="187">
        <f t="shared" si="33"/>
        <v>7230.4640000000072</v>
      </c>
    </row>
    <row r="101" spans="1:46" x14ac:dyDescent="0.25">
      <c r="A101" s="190" t="s">
        <v>128</v>
      </c>
      <c r="B101" s="181">
        <v>31.060300000000002</v>
      </c>
      <c r="C101" s="181" t="s">
        <v>532</v>
      </c>
      <c r="D101" s="182" t="s">
        <v>1062</v>
      </c>
      <c r="E101" s="181" t="s">
        <v>423</v>
      </c>
      <c r="F101" s="181" t="s">
        <v>1063</v>
      </c>
      <c r="G101" s="181">
        <v>1</v>
      </c>
      <c r="H101" s="183">
        <v>213320</v>
      </c>
      <c r="I101" s="183">
        <v>0</v>
      </c>
      <c r="J101" s="183"/>
      <c r="K101" s="183"/>
      <c r="L101" s="183"/>
      <c r="M101" s="183" t="s">
        <v>535</v>
      </c>
      <c r="N101" s="181" t="s">
        <v>426</v>
      </c>
      <c r="O101" s="185"/>
      <c r="P101" s="186" t="s">
        <v>427</v>
      </c>
      <c r="Q101" s="181" t="s">
        <v>428</v>
      </c>
      <c r="R101" s="178" t="s">
        <v>1064</v>
      </c>
      <c r="S101" s="181" t="s">
        <v>57</v>
      </c>
      <c r="T101" s="181" t="s">
        <v>638</v>
      </c>
      <c r="U101" s="181" t="s">
        <v>1027</v>
      </c>
      <c r="V101" s="181"/>
      <c r="W101" s="181" t="s">
        <v>433</v>
      </c>
      <c r="X101" s="181" t="s">
        <v>19</v>
      </c>
      <c r="Y101" s="181" t="s">
        <v>751</v>
      </c>
      <c r="Z101" s="181" t="s">
        <v>752</v>
      </c>
      <c r="AA101" s="181" t="s">
        <v>753</v>
      </c>
      <c r="AB101" s="181" t="s">
        <v>754</v>
      </c>
      <c r="AC101" s="181" t="s">
        <v>755</v>
      </c>
      <c r="AD101" s="187" t="s">
        <v>439</v>
      </c>
      <c r="AE101" s="181" t="s">
        <v>1065</v>
      </c>
      <c r="AF101" s="181" t="s">
        <v>1066</v>
      </c>
      <c r="AG101" s="181" t="s">
        <v>439</v>
      </c>
      <c r="AH101" s="181" t="s">
        <v>1067</v>
      </c>
      <c r="AI101" s="187">
        <v>46590500</v>
      </c>
      <c r="AJ101" s="187">
        <v>0</v>
      </c>
      <c r="AK101" s="187">
        <v>354613000</v>
      </c>
      <c r="AL101" s="187">
        <f t="shared" si="28"/>
        <v>401203500</v>
      </c>
      <c r="AM101" s="187">
        <v>46590500</v>
      </c>
      <c r="AN101" s="187">
        <v>0</v>
      </c>
      <c r="AO101" s="187">
        <v>215731600</v>
      </c>
      <c r="AP101" s="187">
        <f t="shared" si="29"/>
        <v>262322100</v>
      </c>
      <c r="AQ101" s="187">
        <f t="shared" si="30"/>
        <v>138881400</v>
      </c>
      <c r="AR101" s="187">
        <f t="shared" si="31"/>
        <v>2534031.486</v>
      </c>
      <c r="AS101" s="187">
        <f t="shared" si="32"/>
        <v>3691072.2</v>
      </c>
      <c r="AT101" s="187">
        <f t="shared" si="33"/>
        <v>1157040.7140000002</v>
      </c>
    </row>
    <row r="102" spans="1:46" x14ac:dyDescent="0.25">
      <c r="A102" s="190" t="s">
        <v>129</v>
      </c>
      <c r="B102" s="181">
        <v>15.9155</v>
      </c>
      <c r="C102" s="181" t="s">
        <v>532</v>
      </c>
      <c r="D102" s="182" t="s">
        <v>1068</v>
      </c>
      <c r="E102" s="181" t="s">
        <v>423</v>
      </c>
      <c r="F102" s="181" t="s">
        <v>1069</v>
      </c>
      <c r="G102" s="181">
        <v>1</v>
      </c>
      <c r="H102" s="183">
        <v>223757</v>
      </c>
      <c r="I102" s="183">
        <v>0</v>
      </c>
      <c r="J102" s="183"/>
      <c r="K102" s="183"/>
      <c r="L102" s="183"/>
      <c r="M102" s="183" t="s">
        <v>535</v>
      </c>
      <c r="N102" s="181" t="s">
        <v>426</v>
      </c>
      <c r="O102" s="185"/>
      <c r="P102" s="186" t="s">
        <v>427</v>
      </c>
      <c r="Q102" s="181" t="s">
        <v>428</v>
      </c>
      <c r="R102" s="178" t="s">
        <v>1070</v>
      </c>
      <c r="S102" s="181" t="s">
        <v>57</v>
      </c>
      <c r="T102" s="181" t="s">
        <v>638</v>
      </c>
      <c r="U102" s="181" t="s">
        <v>1027</v>
      </c>
      <c r="V102" s="181"/>
      <c r="W102" s="181" t="s">
        <v>433</v>
      </c>
      <c r="X102" s="181" t="s">
        <v>19</v>
      </c>
      <c r="Y102" s="181" t="s">
        <v>751</v>
      </c>
      <c r="Z102" s="181" t="s">
        <v>752</v>
      </c>
      <c r="AA102" s="181" t="s">
        <v>753</v>
      </c>
      <c r="AB102" s="181" t="s">
        <v>754</v>
      </c>
      <c r="AC102" s="181" t="s">
        <v>755</v>
      </c>
      <c r="AD102" s="187" t="s">
        <v>439</v>
      </c>
      <c r="AE102" s="181" t="s">
        <v>1065</v>
      </c>
      <c r="AF102" s="181" t="s">
        <v>1066</v>
      </c>
      <c r="AG102" s="181" t="s">
        <v>439</v>
      </c>
      <c r="AH102" s="181" t="s">
        <v>1067</v>
      </c>
      <c r="AI102" s="187">
        <v>23873300</v>
      </c>
      <c r="AJ102" s="187">
        <v>0</v>
      </c>
      <c r="AK102" s="187">
        <v>397635000</v>
      </c>
      <c r="AL102" s="187">
        <f t="shared" si="28"/>
        <v>421508300</v>
      </c>
      <c r="AM102" s="187">
        <v>23873300</v>
      </c>
      <c r="AN102" s="187">
        <v>0</v>
      </c>
      <c r="AO102" s="187">
        <v>9888100</v>
      </c>
      <c r="AP102" s="187">
        <f t="shared" si="29"/>
        <v>33761400</v>
      </c>
      <c r="AQ102" s="187">
        <f t="shared" si="30"/>
        <v>387746900</v>
      </c>
      <c r="AR102" s="187">
        <f t="shared" si="31"/>
        <v>326135.12400000001</v>
      </c>
      <c r="AS102" s="187">
        <f t="shared" si="32"/>
        <v>3877876.3600000003</v>
      </c>
      <c r="AT102" s="187">
        <f t="shared" si="33"/>
        <v>3551741.2360000005</v>
      </c>
    </row>
    <row r="103" spans="1:46" x14ac:dyDescent="0.25">
      <c r="A103" s="181" t="s">
        <v>130</v>
      </c>
      <c r="B103" s="181">
        <v>15.543900000000001</v>
      </c>
      <c r="C103" s="181" t="s">
        <v>532</v>
      </c>
      <c r="D103" s="182" t="s">
        <v>1071</v>
      </c>
      <c r="E103" s="181" t="s">
        <v>423</v>
      </c>
      <c r="F103" s="181" t="s">
        <v>1072</v>
      </c>
      <c r="G103" s="181">
        <v>1</v>
      </c>
      <c r="H103" s="183">
        <v>233757</v>
      </c>
      <c r="I103" s="183">
        <v>0</v>
      </c>
      <c r="J103" s="183"/>
      <c r="K103" s="183"/>
      <c r="L103" s="183"/>
      <c r="M103" s="183" t="s">
        <v>535</v>
      </c>
      <c r="N103" s="181" t="s">
        <v>426</v>
      </c>
      <c r="O103" s="185"/>
      <c r="P103" s="186" t="s">
        <v>427</v>
      </c>
      <c r="Q103" s="181" t="s">
        <v>428</v>
      </c>
      <c r="R103" s="178" t="s">
        <v>790</v>
      </c>
      <c r="S103" s="181" t="s">
        <v>57</v>
      </c>
      <c r="T103" s="181" t="s">
        <v>638</v>
      </c>
      <c r="U103" s="181" t="s">
        <v>1027</v>
      </c>
      <c r="V103" s="181"/>
      <c r="W103" s="181" t="s">
        <v>433</v>
      </c>
      <c r="X103" s="181" t="s">
        <v>19</v>
      </c>
      <c r="Y103" s="181" t="s">
        <v>751</v>
      </c>
      <c r="Z103" s="181" t="s">
        <v>752</v>
      </c>
      <c r="AA103" s="181" t="s">
        <v>753</v>
      </c>
      <c r="AB103" s="181" t="s">
        <v>754</v>
      </c>
      <c r="AC103" s="181" t="s">
        <v>755</v>
      </c>
      <c r="AD103" s="187" t="s">
        <v>439</v>
      </c>
      <c r="AE103" s="181" t="s">
        <v>1065</v>
      </c>
      <c r="AF103" s="181" t="s">
        <v>1066</v>
      </c>
      <c r="AG103" s="181" t="s">
        <v>439</v>
      </c>
      <c r="AH103" s="181" t="s">
        <v>1067</v>
      </c>
      <c r="AI103" s="187">
        <v>23315900</v>
      </c>
      <c r="AJ103" s="187">
        <v>0</v>
      </c>
      <c r="AK103" s="187">
        <v>416563100</v>
      </c>
      <c r="AL103" s="187">
        <f t="shared" si="28"/>
        <v>439879000</v>
      </c>
      <c r="AM103" s="187">
        <v>23315900</v>
      </c>
      <c r="AN103" s="187">
        <v>0</v>
      </c>
      <c r="AO103" s="187">
        <v>11954300</v>
      </c>
      <c r="AP103" s="187">
        <f t="shared" si="29"/>
        <v>35270200</v>
      </c>
      <c r="AQ103" s="187">
        <f t="shared" si="30"/>
        <v>404608800</v>
      </c>
      <c r="AR103" s="187">
        <f t="shared" si="31"/>
        <v>340710.13199999998</v>
      </c>
      <c r="AS103" s="187">
        <f t="shared" si="32"/>
        <v>4046886.8000000003</v>
      </c>
      <c r="AT103" s="187">
        <f t="shared" si="33"/>
        <v>3706176.6680000005</v>
      </c>
    </row>
    <row r="104" spans="1:46" x14ac:dyDescent="0.25">
      <c r="A104" s="190" t="s">
        <v>131</v>
      </c>
      <c r="B104" s="181">
        <v>15.8467</v>
      </c>
      <c r="C104" s="181" t="s">
        <v>532</v>
      </c>
      <c r="D104" s="182" t="s">
        <v>1073</v>
      </c>
      <c r="E104" s="181" t="s">
        <v>423</v>
      </c>
      <c r="F104" s="181" t="s">
        <v>1074</v>
      </c>
      <c r="G104" s="181">
        <v>1</v>
      </c>
      <c r="H104" s="183">
        <v>216067</v>
      </c>
      <c r="I104" s="183">
        <v>0</v>
      </c>
      <c r="J104" s="183"/>
      <c r="K104" s="183"/>
      <c r="L104" s="183"/>
      <c r="M104" s="183" t="s">
        <v>535</v>
      </c>
      <c r="N104" s="181" t="s">
        <v>608</v>
      </c>
      <c r="O104" s="185"/>
      <c r="P104" s="186" t="s">
        <v>427</v>
      </c>
      <c r="Q104" s="181" t="s">
        <v>428</v>
      </c>
      <c r="R104" s="178" t="s">
        <v>1075</v>
      </c>
      <c r="S104" s="181" t="s">
        <v>57</v>
      </c>
      <c r="T104" s="181" t="s">
        <v>638</v>
      </c>
      <c r="U104" s="181" t="s">
        <v>1027</v>
      </c>
      <c r="V104" s="181"/>
      <c r="W104" s="181" t="s">
        <v>433</v>
      </c>
      <c r="X104" s="181" t="s">
        <v>19</v>
      </c>
      <c r="Y104" s="181" t="s">
        <v>751</v>
      </c>
      <c r="Z104" s="181" t="s">
        <v>752</v>
      </c>
      <c r="AA104" s="181" t="s">
        <v>753</v>
      </c>
      <c r="AB104" s="181" t="s">
        <v>754</v>
      </c>
      <c r="AC104" s="181" t="s">
        <v>755</v>
      </c>
      <c r="AD104" s="187" t="s">
        <v>439</v>
      </c>
      <c r="AE104" s="181" t="s">
        <v>1065</v>
      </c>
      <c r="AF104" s="181" t="s">
        <v>1066</v>
      </c>
      <c r="AG104" s="181" t="s">
        <v>439</v>
      </c>
      <c r="AH104" s="181" t="s">
        <v>1067</v>
      </c>
      <c r="AI104" s="187">
        <v>23770100</v>
      </c>
      <c r="AJ104" s="187">
        <v>0</v>
      </c>
      <c r="AK104" s="187">
        <v>382776900</v>
      </c>
      <c r="AL104" s="187">
        <f t="shared" si="28"/>
        <v>406547000</v>
      </c>
      <c r="AM104" s="187">
        <v>22503700</v>
      </c>
      <c r="AN104" s="187">
        <v>0</v>
      </c>
      <c r="AO104" s="187">
        <v>2537800</v>
      </c>
      <c r="AP104" s="187">
        <f t="shared" si="29"/>
        <v>25041500</v>
      </c>
      <c r="AQ104" s="187">
        <f t="shared" si="30"/>
        <v>381505500</v>
      </c>
      <c r="AR104" s="187">
        <f t="shared" si="31"/>
        <v>241900.88999999998</v>
      </c>
      <c r="AS104" s="187">
        <f t="shared" si="32"/>
        <v>3740232.4000000004</v>
      </c>
      <c r="AT104" s="187">
        <f t="shared" si="33"/>
        <v>3498331.5100000002</v>
      </c>
    </row>
    <row r="105" spans="1:46" x14ac:dyDescent="0.25">
      <c r="A105" s="181" t="s">
        <v>1076</v>
      </c>
      <c r="B105" s="181">
        <v>13.5878</v>
      </c>
      <c r="C105" s="181" t="s">
        <v>532</v>
      </c>
      <c r="D105" s="182" t="s">
        <v>1066</v>
      </c>
      <c r="E105" s="181" t="s">
        <v>423</v>
      </c>
      <c r="F105" s="181" t="s">
        <v>1074</v>
      </c>
      <c r="G105" s="181">
        <v>1</v>
      </c>
      <c r="H105" s="188">
        <v>0</v>
      </c>
      <c r="I105" s="191">
        <v>216067</v>
      </c>
      <c r="J105" s="183"/>
      <c r="K105" s="183"/>
      <c r="L105" s="183"/>
      <c r="M105" s="183" t="s">
        <v>535</v>
      </c>
      <c r="N105" s="181" t="s">
        <v>426</v>
      </c>
      <c r="O105" s="185"/>
      <c r="P105" s="186" t="s">
        <v>427</v>
      </c>
      <c r="Q105" s="181" t="s">
        <v>428</v>
      </c>
      <c r="R105" s="178" t="s">
        <v>1077</v>
      </c>
      <c r="S105" s="181" t="s">
        <v>52</v>
      </c>
      <c r="T105" s="181" t="s">
        <v>638</v>
      </c>
      <c r="U105" s="181" t="s">
        <v>1027</v>
      </c>
      <c r="V105" s="181"/>
      <c r="W105" s="181" t="s">
        <v>503</v>
      </c>
      <c r="X105" s="181" t="s">
        <v>504</v>
      </c>
      <c r="Y105" s="181" t="s">
        <v>751</v>
      </c>
      <c r="Z105" s="181" t="s">
        <v>752</v>
      </c>
      <c r="AA105" s="181" t="s">
        <v>753</v>
      </c>
      <c r="AB105" s="181" t="s">
        <v>754</v>
      </c>
      <c r="AC105" s="181" t="s">
        <v>755</v>
      </c>
      <c r="AD105" s="187" t="s">
        <v>439</v>
      </c>
      <c r="AE105" s="181" t="s">
        <v>496</v>
      </c>
      <c r="AF105" s="181" t="s">
        <v>519</v>
      </c>
      <c r="AG105" s="181" t="s">
        <v>439</v>
      </c>
      <c r="AH105" s="181" t="s">
        <v>1065</v>
      </c>
      <c r="AI105" s="187">
        <v>20381700</v>
      </c>
      <c r="AJ105" s="187">
        <v>0</v>
      </c>
      <c r="AK105" s="187">
        <v>0</v>
      </c>
      <c r="AL105" s="187">
        <f t="shared" si="28"/>
        <v>20381700</v>
      </c>
      <c r="AM105" s="187">
        <v>20384300</v>
      </c>
      <c r="AN105" s="187">
        <v>0</v>
      </c>
      <c r="AO105" s="187">
        <v>0</v>
      </c>
      <c r="AP105" s="187">
        <f t="shared" si="29"/>
        <v>20384300</v>
      </c>
      <c r="AQ105" s="187">
        <f t="shared" si="30"/>
        <v>-2600</v>
      </c>
      <c r="AR105" s="187">
        <f t="shared" si="31"/>
        <v>196912.33799999999</v>
      </c>
      <c r="AS105" s="187">
        <f t="shared" si="32"/>
        <v>187511.64</v>
      </c>
      <c r="AT105" s="187">
        <f t="shared" si="33"/>
        <v>-9400.6979999999749</v>
      </c>
    </row>
    <row r="106" spans="1:46" x14ac:dyDescent="0.25">
      <c r="A106" s="181" t="s">
        <v>1078</v>
      </c>
      <c r="B106" s="181">
        <v>19.1813</v>
      </c>
      <c r="C106" s="181" t="s">
        <v>532</v>
      </c>
      <c r="D106" s="182" t="s">
        <v>1079</v>
      </c>
      <c r="E106" s="181" t="s">
        <v>547</v>
      </c>
      <c r="F106" s="181" t="s">
        <v>1080</v>
      </c>
      <c r="G106" s="181"/>
      <c r="H106" s="188">
        <v>0</v>
      </c>
      <c r="I106" s="191">
        <v>326114</v>
      </c>
      <c r="J106" s="189"/>
      <c r="K106" s="189"/>
      <c r="L106" s="189"/>
      <c r="M106" s="189" t="s">
        <v>535</v>
      </c>
      <c r="N106" s="181" t="s">
        <v>426</v>
      </c>
      <c r="O106" s="185"/>
      <c r="P106" s="186" t="s">
        <v>427</v>
      </c>
      <c r="Q106" s="181" t="s">
        <v>428</v>
      </c>
      <c r="R106" s="178" t="s">
        <v>1081</v>
      </c>
      <c r="S106" s="181" t="s">
        <v>52</v>
      </c>
      <c r="T106" s="181" t="s">
        <v>638</v>
      </c>
      <c r="U106" s="181" t="s">
        <v>1027</v>
      </c>
      <c r="V106" s="181"/>
      <c r="W106" s="181" t="s">
        <v>490</v>
      </c>
      <c r="X106" s="181" t="s">
        <v>14</v>
      </c>
      <c r="Y106" s="181" t="s">
        <v>1082</v>
      </c>
      <c r="Z106" s="181" t="s">
        <v>1083</v>
      </c>
      <c r="AA106" s="181" t="s">
        <v>854</v>
      </c>
      <c r="AB106" s="181" t="s">
        <v>801</v>
      </c>
      <c r="AC106" s="181" t="s">
        <v>1084</v>
      </c>
      <c r="AD106" s="187" t="s">
        <v>439</v>
      </c>
      <c r="AE106" s="181" t="s">
        <v>1085</v>
      </c>
      <c r="AF106" s="181" t="s">
        <v>1086</v>
      </c>
      <c r="AG106" s="181" t="s">
        <v>439</v>
      </c>
      <c r="AH106" s="181" t="s">
        <v>1085</v>
      </c>
      <c r="AI106" s="187">
        <v>19421100</v>
      </c>
      <c r="AJ106" s="187">
        <v>0</v>
      </c>
      <c r="AK106" s="187">
        <v>0</v>
      </c>
      <c r="AL106" s="187">
        <f t="shared" si="28"/>
        <v>19421100</v>
      </c>
      <c r="AM106" s="187">
        <v>19279100</v>
      </c>
      <c r="AN106" s="187">
        <v>0</v>
      </c>
      <c r="AO106" s="187">
        <v>0</v>
      </c>
      <c r="AP106" s="187">
        <f t="shared" si="29"/>
        <v>19279100</v>
      </c>
      <c r="AQ106" s="187">
        <f t="shared" si="30"/>
        <v>142000</v>
      </c>
      <c r="AR106" s="187">
        <f t="shared" si="31"/>
        <v>186236.106</v>
      </c>
      <c r="AS106" s="187">
        <f t="shared" si="32"/>
        <v>178674.12</v>
      </c>
      <c r="AT106" s="187">
        <f t="shared" si="33"/>
        <v>-7561.9860000000044</v>
      </c>
    </row>
    <row r="107" spans="1:46" x14ac:dyDescent="0.25">
      <c r="A107" s="190" t="s">
        <v>26</v>
      </c>
      <c r="B107" s="181">
        <v>22.716000000000001</v>
      </c>
      <c r="C107" s="181" t="s">
        <v>532</v>
      </c>
      <c r="D107" s="182" t="s">
        <v>247</v>
      </c>
      <c r="E107" s="181" t="s">
        <v>423</v>
      </c>
      <c r="F107" s="228" t="s">
        <v>1087</v>
      </c>
      <c r="G107" s="181">
        <v>1</v>
      </c>
      <c r="H107" s="183">
        <v>305510</v>
      </c>
      <c r="I107" s="183"/>
      <c r="J107" s="183"/>
      <c r="K107" s="183"/>
      <c r="L107" s="183"/>
      <c r="M107" s="183" t="s">
        <v>535</v>
      </c>
      <c r="N107" s="181" t="s">
        <v>459</v>
      </c>
      <c r="O107" s="185"/>
      <c r="P107" s="186" t="s">
        <v>427</v>
      </c>
      <c r="Q107" s="181" t="s">
        <v>428</v>
      </c>
      <c r="R107" s="178" t="s">
        <v>1088</v>
      </c>
      <c r="S107" s="181" t="s">
        <v>65</v>
      </c>
      <c r="T107" s="181" t="s">
        <v>638</v>
      </c>
      <c r="U107" s="181" t="s">
        <v>1027</v>
      </c>
      <c r="V107" s="181"/>
      <c r="W107" s="181" t="s">
        <v>433</v>
      </c>
      <c r="X107" s="181" t="s">
        <v>19</v>
      </c>
      <c r="Y107" s="181" t="s">
        <v>1089</v>
      </c>
      <c r="Z107" s="181" t="s">
        <v>1090</v>
      </c>
      <c r="AA107" s="181" t="s">
        <v>1091</v>
      </c>
      <c r="AB107" s="181" t="s">
        <v>1092</v>
      </c>
      <c r="AC107" s="181" t="s">
        <v>1093</v>
      </c>
      <c r="AD107" s="187" t="s">
        <v>439</v>
      </c>
      <c r="AE107" s="181" t="s">
        <v>1094</v>
      </c>
      <c r="AF107" s="181" t="s">
        <v>1095</v>
      </c>
      <c r="AG107" s="181" t="s">
        <v>439</v>
      </c>
      <c r="AH107" s="181" t="s">
        <v>1096</v>
      </c>
      <c r="AI107" s="187">
        <v>34074000</v>
      </c>
      <c r="AJ107" s="187">
        <v>0</v>
      </c>
      <c r="AK107" s="187">
        <v>426086300</v>
      </c>
      <c r="AL107" s="187">
        <f t="shared" si="28"/>
        <v>460160300</v>
      </c>
      <c r="AM107" s="187">
        <v>22193600</v>
      </c>
      <c r="AN107" s="187">
        <v>0</v>
      </c>
      <c r="AO107" s="187">
        <v>173885200</v>
      </c>
      <c r="AP107" s="187">
        <f t="shared" si="29"/>
        <v>196078800</v>
      </c>
      <c r="AQ107" s="187">
        <f t="shared" si="30"/>
        <v>264081500</v>
      </c>
      <c r="AR107" s="187">
        <f t="shared" si="31"/>
        <v>1894121.2079999999</v>
      </c>
      <c r="AS107" s="187">
        <f t="shared" si="32"/>
        <v>4233474.76</v>
      </c>
      <c r="AT107" s="187">
        <f t="shared" si="33"/>
        <v>2339353.5520000001</v>
      </c>
    </row>
    <row r="108" spans="1:46" x14ac:dyDescent="0.25">
      <c r="A108" s="181" t="s">
        <v>1097</v>
      </c>
      <c r="B108" s="181">
        <v>1.4925999999999999</v>
      </c>
      <c r="C108" s="181" t="s">
        <v>532</v>
      </c>
      <c r="D108" s="182" t="s">
        <v>247</v>
      </c>
      <c r="E108" s="181" t="s">
        <v>1050</v>
      </c>
      <c r="F108" s="181" t="s">
        <v>446</v>
      </c>
      <c r="G108" s="181">
        <v>0</v>
      </c>
      <c r="H108" s="189">
        <v>0</v>
      </c>
      <c r="I108" s="189"/>
      <c r="J108" s="189"/>
      <c r="K108" s="189"/>
      <c r="L108" s="189"/>
      <c r="M108" s="189" t="s">
        <v>1098</v>
      </c>
      <c r="N108" s="181" t="s">
        <v>459</v>
      </c>
      <c r="O108" s="185"/>
      <c r="P108" s="186" t="s">
        <v>427</v>
      </c>
      <c r="Q108" s="181" t="s">
        <v>428</v>
      </c>
      <c r="R108" s="178" t="s">
        <v>1099</v>
      </c>
      <c r="S108" s="181" t="s">
        <v>1100</v>
      </c>
      <c r="T108" s="181" t="s">
        <v>638</v>
      </c>
      <c r="U108" s="181" t="s">
        <v>1027</v>
      </c>
      <c r="V108" s="181"/>
      <c r="W108" s="181" t="s">
        <v>514</v>
      </c>
      <c r="X108" s="181" t="s">
        <v>515</v>
      </c>
      <c r="Y108" s="181" t="s">
        <v>1089</v>
      </c>
      <c r="Z108" s="181" t="s">
        <v>1090</v>
      </c>
      <c r="AA108" s="181" t="s">
        <v>1091</v>
      </c>
      <c r="AB108" s="181" t="s">
        <v>1092</v>
      </c>
      <c r="AC108" s="181" t="s">
        <v>1093</v>
      </c>
      <c r="AD108" s="187" t="s">
        <v>439</v>
      </c>
      <c r="AE108" s="181" t="s">
        <v>1094</v>
      </c>
      <c r="AF108" s="181" t="s">
        <v>1095</v>
      </c>
      <c r="AG108" s="181" t="s">
        <v>439</v>
      </c>
      <c r="AH108" s="181" t="s">
        <v>1096</v>
      </c>
      <c r="AI108" s="187">
        <v>0</v>
      </c>
      <c r="AJ108" s="187">
        <v>0</v>
      </c>
      <c r="AK108" s="187">
        <v>0</v>
      </c>
      <c r="AL108" s="187">
        <f t="shared" si="28"/>
        <v>0</v>
      </c>
      <c r="AM108" s="187">
        <v>0</v>
      </c>
      <c r="AN108" s="187">
        <v>0</v>
      </c>
      <c r="AO108" s="187">
        <v>0</v>
      </c>
      <c r="AP108" s="187">
        <f t="shared" si="29"/>
        <v>0</v>
      </c>
      <c r="AQ108" s="187">
        <f t="shared" si="30"/>
        <v>0</v>
      </c>
      <c r="AR108" s="187">
        <f t="shared" si="31"/>
        <v>0</v>
      </c>
      <c r="AS108" s="187">
        <f t="shared" si="32"/>
        <v>0</v>
      </c>
      <c r="AT108" s="187">
        <f t="shared" si="33"/>
        <v>0</v>
      </c>
    </row>
    <row r="109" spans="1:46" x14ac:dyDescent="0.25">
      <c r="A109" s="181" t="s">
        <v>1101</v>
      </c>
      <c r="B109" s="181">
        <v>13.409000000000001</v>
      </c>
      <c r="C109" s="181" t="s">
        <v>532</v>
      </c>
      <c r="D109" s="182" t="s">
        <v>1102</v>
      </c>
      <c r="E109" s="181" t="s">
        <v>547</v>
      </c>
      <c r="F109" s="181" t="s">
        <v>1103</v>
      </c>
      <c r="G109" s="181"/>
      <c r="H109" s="189"/>
      <c r="I109" s="191">
        <v>174719</v>
      </c>
      <c r="J109" s="229" t="s">
        <v>1104</v>
      </c>
      <c r="K109" s="189" t="s">
        <v>1105</v>
      </c>
      <c r="L109" s="189"/>
      <c r="M109" s="189" t="s">
        <v>535</v>
      </c>
      <c r="N109" s="181" t="s">
        <v>459</v>
      </c>
      <c r="O109" s="185">
        <v>0.3</v>
      </c>
      <c r="P109" s="186" t="s">
        <v>427</v>
      </c>
      <c r="Q109" s="181" t="s">
        <v>428</v>
      </c>
      <c r="R109" s="178" t="s">
        <v>1106</v>
      </c>
      <c r="S109" s="181" t="s">
        <v>64</v>
      </c>
      <c r="T109" s="181" t="s">
        <v>638</v>
      </c>
      <c r="U109" s="181" t="s">
        <v>1027</v>
      </c>
      <c r="V109" s="181"/>
      <c r="W109" s="181" t="s">
        <v>503</v>
      </c>
      <c r="X109" s="181" t="s">
        <v>504</v>
      </c>
      <c r="Y109" s="181" t="s">
        <v>1082</v>
      </c>
      <c r="Z109" s="181" t="s">
        <v>1083</v>
      </c>
      <c r="AA109" s="181" t="s">
        <v>854</v>
      </c>
      <c r="AB109" s="181" t="s">
        <v>801</v>
      </c>
      <c r="AC109" s="181" t="s">
        <v>1084</v>
      </c>
      <c r="AD109" s="187" t="s">
        <v>439</v>
      </c>
      <c r="AE109" s="181" t="s">
        <v>1085</v>
      </c>
      <c r="AF109" s="181" t="s">
        <v>1086</v>
      </c>
      <c r="AG109" s="181" t="s">
        <v>439</v>
      </c>
      <c r="AH109" s="181" t="s">
        <v>1085</v>
      </c>
      <c r="AI109" s="187">
        <v>9980500</v>
      </c>
      <c r="AJ109" s="187">
        <v>0</v>
      </c>
      <c r="AK109" s="187">
        <v>100</v>
      </c>
      <c r="AL109" s="187">
        <f t="shared" si="28"/>
        <v>9980600</v>
      </c>
      <c r="AM109" s="187">
        <v>6112700</v>
      </c>
      <c r="AN109" s="187">
        <v>0</v>
      </c>
      <c r="AO109" s="187">
        <v>158200</v>
      </c>
      <c r="AP109" s="187">
        <f t="shared" si="29"/>
        <v>6270900</v>
      </c>
      <c r="AQ109" s="187">
        <f t="shared" si="30"/>
        <v>3709700</v>
      </c>
      <c r="AR109" s="187">
        <f t="shared" si="31"/>
        <v>60576.894</v>
      </c>
      <c r="AS109" s="187">
        <f t="shared" si="32"/>
        <v>91821.52</v>
      </c>
      <c r="AT109" s="187">
        <f t="shared" si="33"/>
        <v>31244.626000000004</v>
      </c>
    </row>
    <row r="110" spans="1:46" ht="23.1" customHeight="1" x14ac:dyDescent="0.25">
      <c r="A110" s="190" t="s">
        <v>35</v>
      </c>
      <c r="B110" s="181">
        <v>12.3957</v>
      </c>
      <c r="C110" s="181" t="s">
        <v>532</v>
      </c>
      <c r="D110" s="182" t="s">
        <v>1107</v>
      </c>
      <c r="E110" s="181" t="s">
        <v>423</v>
      </c>
      <c r="F110" s="181" t="s">
        <v>1108</v>
      </c>
      <c r="G110" s="181">
        <v>1</v>
      </c>
      <c r="H110" s="183">
        <v>127000</v>
      </c>
      <c r="I110" s="183">
        <v>0</v>
      </c>
      <c r="J110" s="183"/>
      <c r="K110" s="183"/>
      <c r="L110" s="183"/>
      <c r="M110" s="183" t="s">
        <v>535</v>
      </c>
      <c r="N110" s="181" t="s">
        <v>459</v>
      </c>
      <c r="O110" s="185"/>
      <c r="P110" s="186" t="s">
        <v>427</v>
      </c>
      <c r="Q110" s="181" t="s">
        <v>428</v>
      </c>
      <c r="R110" s="178" t="s">
        <v>1109</v>
      </c>
      <c r="S110" s="181" t="s">
        <v>64</v>
      </c>
      <c r="T110" s="181" t="s">
        <v>638</v>
      </c>
      <c r="U110" s="181" t="s">
        <v>1027</v>
      </c>
      <c r="V110" s="181"/>
      <c r="W110" s="181" t="s">
        <v>433</v>
      </c>
      <c r="X110" s="181" t="s">
        <v>19</v>
      </c>
      <c r="Y110" s="181" t="s">
        <v>1089</v>
      </c>
      <c r="Z110" s="181" t="s">
        <v>1110</v>
      </c>
      <c r="AA110" s="181" t="s">
        <v>1091</v>
      </c>
      <c r="AB110" s="181" t="s">
        <v>1092</v>
      </c>
      <c r="AC110" s="181" t="s">
        <v>1093</v>
      </c>
      <c r="AD110" s="187" t="s">
        <v>439</v>
      </c>
      <c r="AE110" s="181" t="s">
        <v>496</v>
      </c>
      <c r="AF110" s="181" t="s">
        <v>519</v>
      </c>
      <c r="AG110" s="181" t="s">
        <v>439</v>
      </c>
      <c r="AH110" s="181" t="s">
        <v>1111</v>
      </c>
      <c r="AI110" s="187">
        <v>18593600</v>
      </c>
      <c r="AJ110" s="187">
        <v>0</v>
      </c>
      <c r="AK110" s="187">
        <v>177396900</v>
      </c>
      <c r="AL110" s="187">
        <f t="shared" si="28"/>
        <v>195990500</v>
      </c>
      <c r="AM110" s="187">
        <v>18593600</v>
      </c>
      <c r="AN110" s="187">
        <v>0</v>
      </c>
      <c r="AO110" s="187">
        <v>123458500</v>
      </c>
      <c r="AP110" s="187">
        <f t="shared" si="29"/>
        <v>142052100</v>
      </c>
      <c r="AQ110" s="187">
        <f t="shared" si="30"/>
        <v>53938400</v>
      </c>
      <c r="AR110" s="187">
        <f t="shared" si="31"/>
        <v>1372223.2859999998</v>
      </c>
      <c r="AS110" s="187">
        <f t="shared" si="32"/>
        <v>1803112.6</v>
      </c>
      <c r="AT110" s="187">
        <f t="shared" si="33"/>
        <v>430889.31400000025</v>
      </c>
    </row>
    <row r="111" spans="1:46" x14ac:dyDescent="0.25">
      <c r="A111" s="181" t="s">
        <v>1112</v>
      </c>
      <c r="B111" s="181">
        <v>9.1934000000000005</v>
      </c>
      <c r="C111" s="181" t="s">
        <v>532</v>
      </c>
      <c r="D111" s="182" t="s">
        <v>1113</v>
      </c>
      <c r="E111" s="181" t="s">
        <v>547</v>
      </c>
      <c r="F111" s="181" t="s">
        <v>1114</v>
      </c>
      <c r="G111" s="181"/>
      <c r="H111" s="189"/>
      <c r="I111" s="183"/>
      <c r="J111" s="229" t="s">
        <v>872</v>
      </c>
      <c r="K111" s="189"/>
      <c r="L111" s="189"/>
      <c r="M111" s="189" t="s">
        <v>535</v>
      </c>
      <c r="N111" s="181" t="s">
        <v>459</v>
      </c>
      <c r="O111" s="185"/>
      <c r="P111" s="186" t="s">
        <v>427</v>
      </c>
      <c r="Q111" s="181" t="s">
        <v>428</v>
      </c>
      <c r="R111" s="178" t="s">
        <v>1115</v>
      </c>
      <c r="S111" s="181" t="s">
        <v>64</v>
      </c>
      <c r="T111" s="181" t="s">
        <v>638</v>
      </c>
      <c r="U111" s="181" t="s">
        <v>1027</v>
      </c>
      <c r="V111" s="181"/>
      <c r="W111" s="181" t="s">
        <v>490</v>
      </c>
      <c r="X111" s="181" t="s">
        <v>14</v>
      </c>
      <c r="Y111" s="181" t="s">
        <v>1089</v>
      </c>
      <c r="Z111" s="181" t="s">
        <v>1110</v>
      </c>
      <c r="AA111" s="181" t="s">
        <v>1091</v>
      </c>
      <c r="AB111" s="181" t="s">
        <v>1092</v>
      </c>
      <c r="AC111" s="181" t="s">
        <v>1093</v>
      </c>
      <c r="AD111" s="187" t="s">
        <v>439</v>
      </c>
      <c r="AE111" s="181" t="s">
        <v>1116</v>
      </c>
      <c r="AF111" s="181" t="s">
        <v>1086</v>
      </c>
      <c r="AG111" s="181" t="s">
        <v>439</v>
      </c>
      <c r="AH111" s="181" t="s">
        <v>1116</v>
      </c>
      <c r="AI111" s="187">
        <v>9308300</v>
      </c>
      <c r="AJ111" s="187">
        <v>0</v>
      </c>
      <c r="AK111" s="187">
        <v>0</v>
      </c>
      <c r="AL111" s="187">
        <f t="shared" si="28"/>
        <v>9308300</v>
      </c>
      <c r="AM111" s="187">
        <v>11253500</v>
      </c>
      <c r="AN111" s="187">
        <v>0</v>
      </c>
      <c r="AO111" s="187">
        <v>0</v>
      </c>
      <c r="AP111" s="187">
        <f t="shared" si="29"/>
        <v>11253500</v>
      </c>
      <c r="AQ111" s="187">
        <f t="shared" si="30"/>
        <v>-1945200</v>
      </c>
      <c r="AR111" s="187">
        <f t="shared" si="31"/>
        <v>108708.81</v>
      </c>
      <c r="AS111" s="187">
        <f t="shared" si="32"/>
        <v>85636.36</v>
      </c>
      <c r="AT111" s="187">
        <f t="shared" si="33"/>
        <v>-23072.449999999997</v>
      </c>
    </row>
    <row r="112" spans="1:46" ht="30" x14ac:dyDescent="0.25">
      <c r="A112" s="181" t="s">
        <v>1117</v>
      </c>
      <c r="B112" s="181">
        <v>10.2446</v>
      </c>
      <c r="C112" s="181" t="s">
        <v>532</v>
      </c>
      <c r="D112" s="182" t="s">
        <v>919</v>
      </c>
      <c r="E112" s="181" t="s">
        <v>445</v>
      </c>
      <c r="F112" s="181" t="s">
        <v>446</v>
      </c>
      <c r="G112" s="181">
        <v>0</v>
      </c>
      <c r="H112" s="189">
        <v>0</v>
      </c>
      <c r="I112" s="189"/>
      <c r="J112" s="189"/>
      <c r="K112" s="189"/>
      <c r="L112" s="189"/>
      <c r="M112" s="189" t="s">
        <v>535</v>
      </c>
      <c r="N112" s="181" t="s">
        <v>459</v>
      </c>
      <c r="O112" s="185"/>
      <c r="P112" s="186" t="s">
        <v>427</v>
      </c>
      <c r="Q112" s="181" t="s">
        <v>428</v>
      </c>
      <c r="R112" s="178" t="s">
        <v>1118</v>
      </c>
      <c r="S112" s="181" t="s">
        <v>64</v>
      </c>
      <c r="T112" s="181" t="s">
        <v>638</v>
      </c>
      <c r="U112" s="181" t="s">
        <v>1027</v>
      </c>
      <c r="V112" s="181"/>
      <c r="W112" s="181" t="s">
        <v>448</v>
      </c>
      <c r="X112" s="181" t="s">
        <v>449</v>
      </c>
      <c r="Y112" s="181" t="s">
        <v>921</v>
      </c>
      <c r="Z112" s="181" t="s">
        <v>922</v>
      </c>
      <c r="AA112" s="181" t="s">
        <v>3</v>
      </c>
      <c r="AB112" s="181" t="s">
        <v>453</v>
      </c>
      <c r="AC112" s="181" t="s">
        <v>923</v>
      </c>
      <c r="AD112" s="187" t="s">
        <v>439</v>
      </c>
      <c r="AE112" s="181" t="s">
        <v>496</v>
      </c>
      <c r="AF112" s="181" t="s">
        <v>519</v>
      </c>
      <c r="AG112" s="181" t="s">
        <v>1119</v>
      </c>
      <c r="AH112" s="181" t="s">
        <v>1120</v>
      </c>
      <c r="AI112" s="187">
        <v>0</v>
      </c>
      <c r="AJ112" s="187">
        <v>0</v>
      </c>
      <c r="AK112" s="187">
        <v>0</v>
      </c>
      <c r="AL112" s="187">
        <f t="shared" si="28"/>
        <v>0</v>
      </c>
      <c r="AM112" s="187">
        <v>0</v>
      </c>
      <c r="AN112" s="187">
        <v>0</v>
      </c>
      <c r="AO112" s="187">
        <v>0</v>
      </c>
      <c r="AP112" s="187">
        <f t="shared" si="29"/>
        <v>0</v>
      </c>
      <c r="AQ112" s="187">
        <f t="shared" si="30"/>
        <v>0</v>
      </c>
      <c r="AR112" s="187">
        <f t="shared" si="31"/>
        <v>0</v>
      </c>
      <c r="AS112" s="187">
        <f t="shared" si="32"/>
        <v>0</v>
      </c>
      <c r="AT112" s="187">
        <f t="shared" si="33"/>
        <v>0</v>
      </c>
    </row>
    <row r="113" spans="1:46" x14ac:dyDescent="0.25">
      <c r="A113" s="181" t="s">
        <v>115</v>
      </c>
      <c r="B113" s="181">
        <v>85.370800000000003</v>
      </c>
      <c r="C113" s="181" t="s">
        <v>1015</v>
      </c>
      <c r="D113" s="182" t="s">
        <v>1121</v>
      </c>
      <c r="E113" s="181" t="s">
        <v>547</v>
      </c>
      <c r="F113" s="181" t="s">
        <v>1122</v>
      </c>
      <c r="G113" s="181">
        <v>0</v>
      </c>
      <c r="H113" s="189">
        <v>0</v>
      </c>
      <c r="I113" s="191">
        <v>746291</v>
      </c>
      <c r="J113" s="229" t="s">
        <v>1123</v>
      </c>
      <c r="K113" s="189"/>
      <c r="L113" s="189"/>
      <c r="M113" s="189" t="s">
        <v>535</v>
      </c>
      <c r="N113" s="181" t="s">
        <v>459</v>
      </c>
      <c r="O113" s="185"/>
      <c r="P113" s="186" t="s">
        <v>427</v>
      </c>
      <c r="Q113" s="181" t="s">
        <v>428</v>
      </c>
      <c r="R113" s="178" t="s">
        <v>1124</v>
      </c>
      <c r="S113" s="181" t="s">
        <v>55</v>
      </c>
      <c r="T113" s="181" t="s">
        <v>638</v>
      </c>
      <c r="U113" s="181" t="s">
        <v>1027</v>
      </c>
      <c r="V113" s="181"/>
      <c r="W113" s="181" t="s">
        <v>490</v>
      </c>
      <c r="X113" s="181" t="s">
        <v>14</v>
      </c>
      <c r="Y113" s="181" t="s">
        <v>1125</v>
      </c>
      <c r="Z113" s="181" t="s">
        <v>809</v>
      </c>
      <c r="AA113" s="181" t="s">
        <v>478</v>
      </c>
      <c r="AB113" s="181" t="s">
        <v>479</v>
      </c>
      <c r="AC113" s="181" t="s">
        <v>810</v>
      </c>
      <c r="AD113" s="187" t="s">
        <v>439</v>
      </c>
      <c r="AE113" s="181" t="s">
        <v>1126</v>
      </c>
      <c r="AF113" s="181" t="s">
        <v>1121</v>
      </c>
      <c r="AG113" s="181" t="s">
        <v>439</v>
      </c>
      <c r="AH113" s="181" t="s">
        <v>1127</v>
      </c>
      <c r="AI113" s="187">
        <v>86437900</v>
      </c>
      <c r="AJ113" s="187">
        <v>0</v>
      </c>
      <c r="AK113" s="187">
        <v>0</v>
      </c>
      <c r="AL113" s="187">
        <f t="shared" si="28"/>
        <v>86437900</v>
      </c>
      <c r="AM113" s="187">
        <v>82288900</v>
      </c>
      <c r="AN113" s="187">
        <v>0</v>
      </c>
      <c r="AO113" s="187">
        <v>0</v>
      </c>
      <c r="AP113" s="187">
        <f t="shared" si="29"/>
        <v>82288900</v>
      </c>
      <c r="AQ113" s="187">
        <f t="shared" si="30"/>
        <v>4149000</v>
      </c>
      <c r="AR113" s="187">
        <f t="shared" si="31"/>
        <v>794910.77399999998</v>
      </c>
      <c r="AS113" s="187">
        <f t="shared" si="32"/>
        <v>795228.68</v>
      </c>
      <c r="AT113" s="187">
        <f t="shared" si="33"/>
        <v>317.90600000007544</v>
      </c>
    </row>
    <row r="114" spans="1:46" x14ac:dyDescent="0.25">
      <c r="A114" s="181" t="s">
        <v>116</v>
      </c>
      <c r="B114" s="181">
        <v>61.465400000000002</v>
      </c>
      <c r="C114" s="181" t="s">
        <v>1015</v>
      </c>
      <c r="D114" s="182" t="s">
        <v>300</v>
      </c>
      <c r="E114" s="181" t="s">
        <v>547</v>
      </c>
      <c r="F114" s="181" t="s">
        <v>1128</v>
      </c>
      <c r="G114" s="181">
        <v>4</v>
      </c>
      <c r="H114" s="189">
        <v>0</v>
      </c>
      <c r="I114" s="191">
        <v>1759136</v>
      </c>
      <c r="J114" s="229" t="s">
        <v>1129</v>
      </c>
      <c r="K114" s="189"/>
      <c r="L114" s="189"/>
      <c r="M114" s="189" t="s">
        <v>535</v>
      </c>
      <c r="N114" s="181" t="s">
        <v>501</v>
      </c>
      <c r="O114" s="185"/>
      <c r="P114" s="186" t="s">
        <v>427</v>
      </c>
      <c r="Q114" s="181" t="s">
        <v>428</v>
      </c>
      <c r="R114" s="178" t="s">
        <v>1130</v>
      </c>
      <c r="S114" s="181" t="s">
        <v>59</v>
      </c>
      <c r="T114" s="181" t="s">
        <v>638</v>
      </c>
      <c r="U114" s="181" t="s">
        <v>1027</v>
      </c>
      <c r="V114" s="181"/>
      <c r="W114" s="181" t="s">
        <v>490</v>
      </c>
      <c r="X114" s="181" t="s">
        <v>14</v>
      </c>
      <c r="Y114" s="181" t="s">
        <v>1131</v>
      </c>
      <c r="Z114" s="181" t="s">
        <v>1132</v>
      </c>
      <c r="AA114" s="181" t="s">
        <v>1133</v>
      </c>
      <c r="AB114" s="181" t="s">
        <v>698</v>
      </c>
      <c r="AC114" s="181" t="s">
        <v>1134</v>
      </c>
      <c r="AD114" s="187" t="s">
        <v>439</v>
      </c>
      <c r="AE114" s="181" t="s">
        <v>1135</v>
      </c>
      <c r="AF114" s="181" t="s">
        <v>1136</v>
      </c>
      <c r="AG114" s="181" t="s">
        <v>1137</v>
      </c>
      <c r="AH114" s="181" t="s">
        <v>1138</v>
      </c>
      <c r="AI114" s="187">
        <v>62233700</v>
      </c>
      <c r="AJ114" s="187">
        <v>0</v>
      </c>
      <c r="AK114" s="187">
        <v>0</v>
      </c>
      <c r="AL114" s="187">
        <f t="shared" si="28"/>
        <v>62233700</v>
      </c>
      <c r="AM114" s="187">
        <v>62233700</v>
      </c>
      <c r="AN114" s="187">
        <v>0</v>
      </c>
      <c r="AO114" s="187">
        <v>0</v>
      </c>
      <c r="AP114" s="187">
        <f t="shared" si="29"/>
        <v>62233700</v>
      </c>
      <c r="AQ114" s="187">
        <f t="shared" si="30"/>
        <v>0</v>
      </c>
      <c r="AR114" s="187">
        <f t="shared" si="31"/>
        <v>601177.54200000002</v>
      </c>
      <c r="AS114" s="187">
        <f t="shared" si="32"/>
        <v>572550.04</v>
      </c>
      <c r="AT114" s="187">
        <f t="shared" si="33"/>
        <v>-28627.501999999979</v>
      </c>
    </row>
    <row r="115" spans="1:46" x14ac:dyDescent="0.25">
      <c r="A115" s="181" t="s">
        <v>1139</v>
      </c>
      <c r="B115" s="181">
        <v>7.9659000000000004</v>
      </c>
      <c r="C115" s="181" t="s">
        <v>8</v>
      </c>
      <c r="D115" s="182" t="s">
        <v>737</v>
      </c>
      <c r="E115" s="181" t="s">
        <v>547</v>
      </c>
      <c r="F115" s="181" t="s">
        <v>738</v>
      </c>
      <c r="G115" s="181"/>
      <c r="H115" s="189">
        <v>0</v>
      </c>
      <c r="I115" s="189">
        <v>0</v>
      </c>
      <c r="J115" s="189"/>
      <c r="K115" s="189"/>
      <c r="L115" s="189"/>
      <c r="M115" s="189" t="s">
        <v>425</v>
      </c>
      <c r="N115" s="181" t="s">
        <v>426</v>
      </c>
      <c r="O115" s="185"/>
      <c r="P115" s="186" t="s">
        <v>427</v>
      </c>
      <c r="Q115" s="181" t="s">
        <v>428</v>
      </c>
      <c r="R115" s="178" t="s">
        <v>1140</v>
      </c>
      <c r="S115" s="181" t="s">
        <v>740</v>
      </c>
      <c r="T115" s="181" t="s">
        <v>474</v>
      </c>
      <c r="U115" s="181" t="s">
        <v>475</v>
      </c>
      <c r="V115" s="181"/>
      <c r="W115" s="181" t="s">
        <v>503</v>
      </c>
      <c r="X115" s="181" t="s">
        <v>504</v>
      </c>
      <c r="Y115" s="181" t="s">
        <v>741</v>
      </c>
      <c r="Z115" s="181" t="s">
        <v>742</v>
      </c>
      <c r="AA115" s="181" t="s">
        <v>8</v>
      </c>
      <c r="AB115" s="181" t="s">
        <v>453</v>
      </c>
      <c r="AC115" s="181" t="s">
        <v>475</v>
      </c>
      <c r="AD115" s="187" t="s">
        <v>1141</v>
      </c>
      <c r="AE115" s="181" t="s">
        <v>1142</v>
      </c>
      <c r="AF115" s="181" t="s">
        <v>1143</v>
      </c>
      <c r="AG115" s="181" t="s">
        <v>439</v>
      </c>
      <c r="AH115" s="181" t="s">
        <v>745</v>
      </c>
      <c r="AI115" s="187">
        <v>2621200</v>
      </c>
      <c r="AJ115" s="187">
        <v>0</v>
      </c>
      <c r="AK115" s="187">
        <v>100</v>
      </c>
      <c r="AL115" s="187">
        <f t="shared" si="28"/>
        <v>2621300</v>
      </c>
      <c r="AM115" s="187">
        <v>286600</v>
      </c>
      <c r="AN115" s="187">
        <v>0</v>
      </c>
      <c r="AO115" s="187">
        <v>1046600</v>
      </c>
      <c r="AP115" s="187">
        <f t="shared" si="29"/>
        <v>1333200</v>
      </c>
      <c r="AQ115" s="187">
        <f t="shared" si="30"/>
        <v>1288100</v>
      </c>
      <c r="AR115" s="187">
        <f t="shared" si="31"/>
        <v>12878.712</v>
      </c>
      <c r="AS115" s="187">
        <f t="shared" si="32"/>
        <v>24115.960000000003</v>
      </c>
      <c r="AT115" s="187">
        <f t="shared" si="33"/>
        <v>11237.248000000003</v>
      </c>
    </row>
    <row r="116" spans="1:46" x14ac:dyDescent="0.25">
      <c r="A116" s="181" t="s">
        <v>1144</v>
      </c>
      <c r="B116" s="181">
        <v>10.5916</v>
      </c>
      <c r="C116" s="181" t="s">
        <v>8</v>
      </c>
      <c r="D116" s="182" t="s">
        <v>1145</v>
      </c>
      <c r="E116" s="181" t="s">
        <v>547</v>
      </c>
      <c r="F116" s="181" t="s">
        <v>738</v>
      </c>
      <c r="G116" s="181"/>
      <c r="H116" s="189">
        <v>0</v>
      </c>
      <c r="I116" s="189">
        <v>0</v>
      </c>
      <c r="J116" s="189"/>
      <c r="K116" s="189"/>
      <c r="L116" s="189"/>
      <c r="M116" s="189" t="s">
        <v>425</v>
      </c>
      <c r="N116" s="181" t="s">
        <v>426</v>
      </c>
      <c r="O116" s="185"/>
      <c r="P116" s="186" t="s">
        <v>427</v>
      </c>
      <c r="Q116" s="181" t="s">
        <v>428</v>
      </c>
      <c r="R116" s="178" t="s">
        <v>1146</v>
      </c>
      <c r="S116" s="181" t="s">
        <v>740</v>
      </c>
      <c r="T116" s="181" t="s">
        <v>474</v>
      </c>
      <c r="U116" s="181" t="s">
        <v>475</v>
      </c>
      <c r="V116" s="181"/>
      <c r="W116" s="181" t="s">
        <v>503</v>
      </c>
      <c r="X116" s="181" t="s">
        <v>504</v>
      </c>
      <c r="Y116" s="181" t="s">
        <v>1147</v>
      </c>
      <c r="Z116" s="181" t="s">
        <v>742</v>
      </c>
      <c r="AA116" s="181" t="s">
        <v>8</v>
      </c>
      <c r="AB116" s="181" t="s">
        <v>453</v>
      </c>
      <c r="AC116" s="181" t="s">
        <v>475</v>
      </c>
      <c r="AD116" s="187" t="s">
        <v>1148</v>
      </c>
      <c r="AE116" s="181" t="s">
        <v>1149</v>
      </c>
      <c r="AF116" s="181" t="s">
        <v>1150</v>
      </c>
      <c r="AG116" s="181" t="s">
        <v>439</v>
      </c>
      <c r="AH116" s="181" t="s">
        <v>1151</v>
      </c>
      <c r="AI116" s="187">
        <v>3485200</v>
      </c>
      <c r="AJ116" s="187">
        <v>0</v>
      </c>
      <c r="AK116" s="187">
        <v>100</v>
      </c>
      <c r="AL116" s="187">
        <f t="shared" si="28"/>
        <v>3485300</v>
      </c>
      <c r="AM116" s="187">
        <v>330200</v>
      </c>
      <c r="AN116" s="187">
        <v>0</v>
      </c>
      <c r="AO116" s="187">
        <v>889500</v>
      </c>
      <c r="AP116" s="187">
        <f t="shared" si="29"/>
        <v>1219700</v>
      </c>
      <c r="AQ116" s="187">
        <f t="shared" si="30"/>
        <v>2265600</v>
      </c>
      <c r="AR116" s="187">
        <f t="shared" si="31"/>
        <v>11782.302</v>
      </c>
      <c r="AS116" s="187">
        <f t="shared" si="32"/>
        <v>32064.760000000002</v>
      </c>
      <c r="AT116" s="187">
        <f t="shared" si="33"/>
        <v>20282.458000000002</v>
      </c>
    </row>
    <row r="117" spans="1:46" ht="30" x14ac:dyDescent="0.25">
      <c r="A117" s="181" t="s">
        <v>1152</v>
      </c>
      <c r="B117" s="181">
        <v>10.0022</v>
      </c>
      <c r="C117" s="181" t="s">
        <v>8</v>
      </c>
      <c r="D117" s="182" t="s">
        <v>1153</v>
      </c>
      <c r="E117" s="181" t="s">
        <v>547</v>
      </c>
      <c r="F117" s="181" t="s">
        <v>738</v>
      </c>
      <c r="G117" s="181"/>
      <c r="H117" s="189">
        <v>0</v>
      </c>
      <c r="I117" s="189">
        <v>0</v>
      </c>
      <c r="J117" s="189"/>
      <c r="K117" s="189"/>
      <c r="L117" s="189"/>
      <c r="M117" s="189" t="s">
        <v>425</v>
      </c>
      <c r="N117" s="181" t="s">
        <v>426</v>
      </c>
      <c r="O117" s="185"/>
      <c r="P117" s="186" t="s">
        <v>427</v>
      </c>
      <c r="Q117" s="181" t="s">
        <v>428</v>
      </c>
      <c r="R117" s="178" t="s">
        <v>1154</v>
      </c>
      <c r="S117" s="181" t="s">
        <v>1155</v>
      </c>
      <c r="T117" s="181" t="s">
        <v>474</v>
      </c>
      <c r="U117" s="181" t="s">
        <v>475</v>
      </c>
      <c r="V117" s="181"/>
      <c r="W117" s="181" t="s">
        <v>503</v>
      </c>
      <c r="X117" s="181" t="s">
        <v>504</v>
      </c>
      <c r="Y117" s="181" t="s">
        <v>1156</v>
      </c>
      <c r="Z117" s="181" t="s">
        <v>742</v>
      </c>
      <c r="AA117" s="181" t="s">
        <v>8</v>
      </c>
      <c r="AB117" s="181" t="s">
        <v>453</v>
      </c>
      <c r="AC117" s="181" t="s">
        <v>475</v>
      </c>
      <c r="AD117" s="187" t="s">
        <v>439</v>
      </c>
      <c r="AE117" s="181" t="s">
        <v>1157</v>
      </c>
      <c r="AF117" s="181" t="s">
        <v>1158</v>
      </c>
      <c r="AG117" s="181" t="s">
        <v>439</v>
      </c>
      <c r="AH117" s="181" t="s">
        <v>1157</v>
      </c>
      <c r="AI117" s="187">
        <v>3291300</v>
      </c>
      <c r="AJ117" s="187">
        <v>0</v>
      </c>
      <c r="AK117" s="187">
        <v>100</v>
      </c>
      <c r="AL117" s="187">
        <f t="shared" si="28"/>
        <v>3291400</v>
      </c>
      <c r="AM117" s="187">
        <v>318000</v>
      </c>
      <c r="AN117" s="187">
        <v>0</v>
      </c>
      <c r="AO117" s="187">
        <v>1035600</v>
      </c>
      <c r="AP117" s="187">
        <f t="shared" si="29"/>
        <v>1353600</v>
      </c>
      <c r="AQ117" s="187">
        <f t="shared" si="30"/>
        <v>1937800</v>
      </c>
      <c r="AR117" s="187">
        <f t="shared" si="31"/>
        <v>13075.776</v>
      </c>
      <c r="AS117" s="187">
        <f t="shared" si="32"/>
        <v>30280.880000000001</v>
      </c>
      <c r="AT117" s="187">
        <f t="shared" si="33"/>
        <v>17205.103999999999</v>
      </c>
    </row>
    <row r="118" spans="1:46" x14ac:dyDescent="0.25">
      <c r="A118" s="181" t="s">
        <v>1159</v>
      </c>
      <c r="B118" s="181">
        <v>10.0969</v>
      </c>
      <c r="C118" s="181" t="s">
        <v>8</v>
      </c>
      <c r="D118" s="182" t="s">
        <v>1160</v>
      </c>
      <c r="E118" s="181" t="s">
        <v>547</v>
      </c>
      <c r="F118" s="181" t="s">
        <v>738</v>
      </c>
      <c r="G118" s="181"/>
      <c r="H118" s="189">
        <v>0</v>
      </c>
      <c r="I118" s="189">
        <v>0</v>
      </c>
      <c r="J118" s="189"/>
      <c r="K118" s="189"/>
      <c r="L118" s="189"/>
      <c r="M118" s="189" t="s">
        <v>425</v>
      </c>
      <c r="N118" s="181" t="s">
        <v>426</v>
      </c>
      <c r="O118" s="185"/>
      <c r="P118" s="186" t="s">
        <v>427</v>
      </c>
      <c r="Q118" s="181" t="s">
        <v>428</v>
      </c>
      <c r="R118" s="178" t="s">
        <v>1161</v>
      </c>
      <c r="S118" s="181" t="s">
        <v>740</v>
      </c>
      <c r="T118" s="181" t="s">
        <v>474</v>
      </c>
      <c r="U118" s="181" t="s">
        <v>475</v>
      </c>
      <c r="V118" s="181"/>
      <c r="W118" s="181" t="s">
        <v>490</v>
      </c>
      <c r="X118" s="181" t="s">
        <v>14</v>
      </c>
      <c r="Y118" s="181" t="s">
        <v>1162</v>
      </c>
      <c r="Z118" s="181" t="s">
        <v>1163</v>
      </c>
      <c r="AA118" s="181" t="s">
        <v>1164</v>
      </c>
      <c r="AB118" s="181" t="s">
        <v>453</v>
      </c>
      <c r="AC118" s="181" t="s">
        <v>1165</v>
      </c>
      <c r="AD118" s="187" t="s">
        <v>641</v>
      </c>
      <c r="AE118" s="181" t="s">
        <v>1166</v>
      </c>
      <c r="AF118" s="181" t="s">
        <v>1167</v>
      </c>
      <c r="AG118" s="181" t="s">
        <v>1168</v>
      </c>
      <c r="AH118" s="181" t="s">
        <v>1041</v>
      </c>
      <c r="AI118" s="187">
        <v>3322500</v>
      </c>
      <c r="AJ118" s="187">
        <v>0</v>
      </c>
      <c r="AK118" s="187">
        <v>0</v>
      </c>
      <c r="AL118" s="187">
        <f t="shared" si="28"/>
        <v>3322500</v>
      </c>
      <c r="AM118" s="187">
        <v>320000</v>
      </c>
      <c r="AN118" s="187">
        <v>0</v>
      </c>
      <c r="AO118" s="187">
        <v>0</v>
      </c>
      <c r="AP118" s="187">
        <f t="shared" si="29"/>
        <v>320000</v>
      </c>
      <c r="AQ118" s="187">
        <f t="shared" si="30"/>
        <v>3002500</v>
      </c>
      <c r="AR118" s="187">
        <f t="shared" si="31"/>
        <v>3091.2</v>
      </c>
      <c r="AS118" s="187">
        <f t="shared" si="32"/>
        <v>30567</v>
      </c>
      <c r="AT118" s="187">
        <f t="shared" si="33"/>
        <v>27475.8</v>
      </c>
    </row>
    <row r="119" spans="1:46" x14ac:dyDescent="0.25">
      <c r="A119" s="181" t="s">
        <v>1169</v>
      </c>
      <c r="B119" s="181">
        <v>10.0608</v>
      </c>
      <c r="C119" s="181" t="s">
        <v>8</v>
      </c>
      <c r="D119" s="182" t="s">
        <v>1170</v>
      </c>
      <c r="E119" s="181" t="s">
        <v>547</v>
      </c>
      <c r="F119" s="181" t="s">
        <v>738</v>
      </c>
      <c r="G119" s="181"/>
      <c r="H119" s="189">
        <v>0</v>
      </c>
      <c r="I119" s="189">
        <v>0</v>
      </c>
      <c r="J119" s="189"/>
      <c r="K119" s="189"/>
      <c r="L119" s="189"/>
      <c r="M119" s="189" t="s">
        <v>425</v>
      </c>
      <c r="N119" s="181" t="s">
        <v>426</v>
      </c>
      <c r="O119" s="185"/>
      <c r="P119" s="186" t="s">
        <v>427</v>
      </c>
      <c r="Q119" s="181" t="s">
        <v>428</v>
      </c>
      <c r="R119" s="178" t="s">
        <v>1171</v>
      </c>
      <c r="S119" s="181" t="s">
        <v>740</v>
      </c>
      <c r="T119" s="181" t="s">
        <v>474</v>
      </c>
      <c r="U119" s="181" t="s">
        <v>475</v>
      </c>
      <c r="V119" s="181"/>
      <c r="W119" s="181" t="s">
        <v>490</v>
      </c>
      <c r="X119" s="181" t="s">
        <v>14</v>
      </c>
      <c r="Y119" s="181" t="s">
        <v>1172</v>
      </c>
      <c r="Z119" s="181" t="s">
        <v>742</v>
      </c>
      <c r="AA119" s="181" t="s">
        <v>8</v>
      </c>
      <c r="AB119" s="181" t="s">
        <v>453</v>
      </c>
      <c r="AC119" s="181" t="s">
        <v>475</v>
      </c>
      <c r="AD119" s="187" t="s">
        <v>1173</v>
      </c>
      <c r="AE119" s="181" t="s">
        <v>1174</v>
      </c>
      <c r="AF119" s="181" t="s">
        <v>1167</v>
      </c>
      <c r="AG119" s="181" t="s">
        <v>1175</v>
      </c>
      <c r="AH119" s="181" t="s">
        <v>1176</v>
      </c>
      <c r="AI119" s="187">
        <v>3310600</v>
      </c>
      <c r="AJ119" s="187">
        <v>0</v>
      </c>
      <c r="AK119" s="187">
        <v>0</v>
      </c>
      <c r="AL119" s="187">
        <f t="shared" si="28"/>
        <v>3310600</v>
      </c>
      <c r="AM119" s="187">
        <v>319200</v>
      </c>
      <c r="AN119" s="187">
        <v>0</v>
      </c>
      <c r="AO119" s="187">
        <v>0</v>
      </c>
      <c r="AP119" s="187">
        <f t="shared" si="29"/>
        <v>319200</v>
      </c>
      <c r="AQ119" s="187">
        <f t="shared" si="30"/>
        <v>2991400</v>
      </c>
      <c r="AR119" s="187">
        <f t="shared" si="31"/>
        <v>3083.4719999999998</v>
      </c>
      <c r="AS119" s="187">
        <f t="shared" si="32"/>
        <v>30457.52</v>
      </c>
      <c r="AT119" s="187">
        <f t="shared" si="33"/>
        <v>27374.048000000003</v>
      </c>
    </row>
    <row r="120" spans="1:46" x14ac:dyDescent="0.25">
      <c r="A120" s="181" t="s">
        <v>1177</v>
      </c>
      <c r="B120" s="181">
        <v>10.0639</v>
      </c>
      <c r="C120" s="181" t="s">
        <v>8</v>
      </c>
      <c r="D120" s="182" t="s">
        <v>1178</v>
      </c>
      <c r="E120" s="181" t="s">
        <v>547</v>
      </c>
      <c r="F120" s="181" t="s">
        <v>738</v>
      </c>
      <c r="G120" s="181"/>
      <c r="H120" s="189">
        <v>0</v>
      </c>
      <c r="I120" s="189">
        <v>0</v>
      </c>
      <c r="J120" s="189"/>
      <c r="K120" s="189"/>
      <c r="L120" s="189"/>
      <c r="M120" s="189" t="s">
        <v>425</v>
      </c>
      <c r="N120" s="181" t="s">
        <v>426</v>
      </c>
      <c r="O120" s="185"/>
      <c r="P120" s="186" t="s">
        <v>427</v>
      </c>
      <c r="Q120" s="181" t="s">
        <v>428</v>
      </c>
      <c r="R120" s="178" t="s">
        <v>1179</v>
      </c>
      <c r="S120" s="181" t="s">
        <v>740</v>
      </c>
      <c r="T120" s="181" t="s">
        <v>474</v>
      </c>
      <c r="U120" s="181" t="s">
        <v>475</v>
      </c>
      <c r="V120" s="181"/>
      <c r="W120" s="181" t="s">
        <v>490</v>
      </c>
      <c r="X120" s="181" t="s">
        <v>14</v>
      </c>
      <c r="Y120" s="181" t="s">
        <v>1180</v>
      </c>
      <c r="Z120" s="181" t="s">
        <v>1181</v>
      </c>
      <c r="AA120" s="181" t="s">
        <v>86</v>
      </c>
      <c r="AB120" s="181" t="s">
        <v>453</v>
      </c>
      <c r="AC120" s="181" t="s">
        <v>1182</v>
      </c>
      <c r="AD120" s="187" t="s">
        <v>1183</v>
      </c>
      <c r="AE120" s="181" t="s">
        <v>1184</v>
      </c>
      <c r="AF120" s="181" t="s">
        <v>1167</v>
      </c>
      <c r="AG120" s="181" t="s">
        <v>1185</v>
      </c>
      <c r="AH120" s="181" t="s">
        <v>1186</v>
      </c>
      <c r="AI120" s="187">
        <v>3311700</v>
      </c>
      <c r="AJ120" s="187">
        <v>0</v>
      </c>
      <c r="AK120" s="187">
        <v>0</v>
      </c>
      <c r="AL120" s="187">
        <f t="shared" si="28"/>
        <v>3311700</v>
      </c>
      <c r="AM120" s="187">
        <v>319300</v>
      </c>
      <c r="AN120" s="187">
        <v>0</v>
      </c>
      <c r="AO120" s="187">
        <v>0</v>
      </c>
      <c r="AP120" s="187">
        <f t="shared" si="29"/>
        <v>319300</v>
      </c>
      <c r="AQ120" s="187">
        <f t="shared" si="30"/>
        <v>2992400</v>
      </c>
      <c r="AR120" s="187">
        <f t="shared" si="31"/>
        <v>3084.4380000000001</v>
      </c>
      <c r="AS120" s="187">
        <f t="shared" si="32"/>
        <v>30467.640000000003</v>
      </c>
      <c r="AT120" s="187">
        <f t="shared" si="33"/>
        <v>27383.202000000005</v>
      </c>
    </row>
    <row r="121" spans="1:46" x14ac:dyDescent="0.25">
      <c r="A121" s="181" t="s">
        <v>1187</v>
      </c>
      <c r="B121" s="181">
        <v>10.0465</v>
      </c>
      <c r="C121" s="181" t="s">
        <v>8</v>
      </c>
      <c r="D121" s="182" t="s">
        <v>1178</v>
      </c>
      <c r="E121" s="181" t="s">
        <v>547</v>
      </c>
      <c r="F121" s="181" t="s">
        <v>738</v>
      </c>
      <c r="G121" s="181"/>
      <c r="H121" s="189">
        <v>0</v>
      </c>
      <c r="I121" s="189">
        <v>0</v>
      </c>
      <c r="J121" s="189"/>
      <c r="K121" s="189"/>
      <c r="L121" s="189"/>
      <c r="M121" s="189" t="s">
        <v>425</v>
      </c>
      <c r="N121" s="181" t="s">
        <v>426</v>
      </c>
      <c r="O121" s="185"/>
      <c r="P121" s="186" t="s">
        <v>427</v>
      </c>
      <c r="Q121" s="181" t="s">
        <v>428</v>
      </c>
      <c r="R121" s="178" t="s">
        <v>1188</v>
      </c>
      <c r="S121" s="181" t="s">
        <v>740</v>
      </c>
      <c r="T121" s="181" t="s">
        <v>474</v>
      </c>
      <c r="U121" s="181" t="s">
        <v>475</v>
      </c>
      <c r="V121" s="181"/>
      <c r="W121" s="181" t="s">
        <v>503</v>
      </c>
      <c r="X121" s="181" t="s">
        <v>504</v>
      </c>
      <c r="Y121" s="181" t="s">
        <v>1180</v>
      </c>
      <c r="Z121" s="181" t="s">
        <v>1181</v>
      </c>
      <c r="AA121" s="181" t="s">
        <v>86</v>
      </c>
      <c r="AB121" s="181" t="s">
        <v>453</v>
      </c>
      <c r="AC121" s="181" t="s">
        <v>1182</v>
      </c>
      <c r="AD121" s="187" t="s">
        <v>1183</v>
      </c>
      <c r="AE121" s="181" t="s">
        <v>1184</v>
      </c>
      <c r="AF121" s="181" t="s">
        <v>1167</v>
      </c>
      <c r="AG121" s="181" t="s">
        <v>1185</v>
      </c>
      <c r="AH121" s="181" t="s">
        <v>1186</v>
      </c>
      <c r="AI121" s="187">
        <v>3305900</v>
      </c>
      <c r="AJ121" s="187">
        <v>0</v>
      </c>
      <c r="AK121" s="187">
        <v>100</v>
      </c>
      <c r="AL121" s="187">
        <f t="shared" si="28"/>
        <v>3306000</v>
      </c>
      <c r="AM121" s="187">
        <v>319000</v>
      </c>
      <c r="AN121" s="187">
        <v>0</v>
      </c>
      <c r="AO121" s="187">
        <v>12400</v>
      </c>
      <c r="AP121" s="187">
        <f t="shared" si="29"/>
        <v>331400</v>
      </c>
      <c r="AQ121" s="187">
        <f t="shared" si="30"/>
        <v>2974600</v>
      </c>
      <c r="AR121" s="187">
        <f t="shared" si="31"/>
        <v>3201.3240000000001</v>
      </c>
      <c r="AS121" s="187">
        <f t="shared" si="32"/>
        <v>30415.200000000001</v>
      </c>
      <c r="AT121" s="187">
        <f t="shared" si="33"/>
        <v>27213.876</v>
      </c>
    </row>
    <row r="122" spans="1:46" x14ac:dyDescent="0.25">
      <c r="A122" s="181" t="s">
        <v>1189</v>
      </c>
      <c r="B122" s="181">
        <v>10</v>
      </c>
      <c r="C122" s="181" t="s">
        <v>8</v>
      </c>
      <c r="D122" s="182" t="s">
        <v>1190</v>
      </c>
      <c r="E122" s="181" t="s">
        <v>547</v>
      </c>
      <c r="F122" s="181" t="s">
        <v>738</v>
      </c>
      <c r="G122" s="181"/>
      <c r="H122" s="189">
        <v>0</v>
      </c>
      <c r="I122" s="189">
        <v>0</v>
      </c>
      <c r="J122" s="189"/>
      <c r="K122" s="189"/>
      <c r="L122" s="189"/>
      <c r="M122" s="189" t="s">
        <v>425</v>
      </c>
      <c r="N122" s="181" t="s">
        <v>426</v>
      </c>
      <c r="O122" s="185"/>
      <c r="P122" s="186" t="s">
        <v>427</v>
      </c>
      <c r="Q122" s="181" t="s">
        <v>428</v>
      </c>
      <c r="R122" s="178" t="s">
        <v>1191</v>
      </c>
      <c r="S122" s="181" t="s">
        <v>1192</v>
      </c>
      <c r="T122" s="181" t="s">
        <v>474</v>
      </c>
      <c r="U122" s="181" t="s">
        <v>475</v>
      </c>
      <c r="V122" s="181"/>
      <c r="W122" s="181" t="s">
        <v>490</v>
      </c>
      <c r="X122" s="181" t="s">
        <v>14</v>
      </c>
      <c r="Y122" s="181" t="s">
        <v>1193</v>
      </c>
      <c r="Z122" s="181" t="s">
        <v>1194</v>
      </c>
      <c r="AA122" s="181" t="s">
        <v>1195</v>
      </c>
      <c r="AB122" s="181" t="s">
        <v>840</v>
      </c>
      <c r="AC122" s="181" t="s">
        <v>1196</v>
      </c>
      <c r="AD122" s="187" t="s">
        <v>1197</v>
      </c>
      <c r="AE122" s="181" t="s">
        <v>1198</v>
      </c>
      <c r="AF122" s="181" t="s">
        <v>1199</v>
      </c>
      <c r="AG122" s="181" t="s">
        <v>1200</v>
      </c>
      <c r="AH122" s="181" t="s">
        <v>1201</v>
      </c>
      <c r="AI122" s="187">
        <v>3290600</v>
      </c>
      <c r="AJ122" s="187">
        <v>0</v>
      </c>
      <c r="AK122" s="187">
        <v>0</v>
      </c>
      <c r="AL122" s="187">
        <f t="shared" si="28"/>
        <v>3290600</v>
      </c>
      <c r="AM122" s="187">
        <v>315500</v>
      </c>
      <c r="AN122" s="187">
        <v>0</v>
      </c>
      <c r="AO122" s="187">
        <v>0</v>
      </c>
      <c r="AP122" s="187">
        <f t="shared" si="29"/>
        <v>315500</v>
      </c>
      <c r="AQ122" s="187">
        <f t="shared" si="30"/>
        <v>2975100</v>
      </c>
      <c r="AR122" s="187">
        <f t="shared" si="31"/>
        <v>3047.73</v>
      </c>
      <c r="AS122" s="187">
        <f t="shared" si="32"/>
        <v>30273.52</v>
      </c>
      <c r="AT122" s="187">
        <f t="shared" si="33"/>
        <v>27225.79</v>
      </c>
    </row>
    <row r="123" spans="1:46" ht="30" x14ac:dyDescent="0.25">
      <c r="A123" s="181" t="s">
        <v>1202</v>
      </c>
      <c r="B123" s="181">
        <v>10.004099999999999</v>
      </c>
      <c r="C123" s="181" t="s">
        <v>8</v>
      </c>
      <c r="D123" s="182" t="s">
        <v>1203</v>
      </c>
      <c r="E123" s="181" t="s">
        <v>547</v>
      </c>
      <c r="F123" s="181" t="s">
        <v>738</v>
      </c>
      <c r="G123" s="181"/>
      <c r="H123" s="189">
        <v>0</v>
      </c>
      <c r="I123" s="189">
        <v>0</v>
      </c>
      <c r="J123" s="189"/>
      <c r="K123" s="189"/>
      <c r="L123" s="189"/>
      <c r="M123" s="189" t="s">
        <v>425</v>
      </c>
      <c r="N123" s="181" t="s">
        <v>426</v>
      </c>
      <c r="O123" s="185"/>
      <c r="P123" s="186" t="s">
        <v>427</v>
      </c>
      <c r="Q123" s="181" t="s">
        <v>428</v>
      </c>
      <c r="R123" s="178" t="s">
        <v>1204</v>
      </c>
      <c r="S123" s="181" t="s">
        <v>1205</v>
      </c>
      <c r="T123" s="181" t="s">
        <v>1206</v>
      </c>
      <c r="U123" s="181" t="s">
        <v>1207</v>
      </c>
      <c r="V123" s="181"/>
      <c r="W123" s="181" t="s">
        <v>503</v>
      </c>
      <c r="X123" s="181" t="s">
        <v>504</v>
      </c>
      <c r="Y123" s="181" t="s">
        <v>1208</v>
      </c>
      <c r="Z123" s="181" t="s">
        <v>1209</v>
      </c>
      <c r="AA123" s="181" t="s">
        <v>1210</v>
      </c>
      <c r="AB123" s="181" t="s">
        <v>453</v>
      </c>
      <c r="AC123" s="181" t="s">
        <v>1207</v>
      </c>
      <c r="AD123" s="187" t="s">
        <v>1211</v>
      </c>
      <c r="AE123" s="181" t="s">
        <v>1212</v>
      </c>
      <c r="AF123" s="181" t="s">
        <v>1213</v>
      </c>
      <c r="AG123" s="181" t="s">
        <v>1214</v>
      </c>
      <c r="AH123" s="181" t="s">
        <v>1215</v>
      </c>
      <c r="AI123" s="187">
        <v>3291900</v>
      </c>
      <c r="AJ123" s="187">
        <v>0</v>
      </c>
      <c r="AK123" s="187">
        <v>100</v>
      </c>
      <c r="AL123" s="187">
        <f t="shared" si="28"/>
        <v>3292000</v>
      </c>
      <c r="AM123" s="187">
        <v>315600</v>
      </c>
      <c r="AN123" s="187">
        <v>0</v>
      </c>
      <c r="AO123" s="187">
        <v>877800</v>
      </c>
      <c r="AP123" s="187">
        <f t="shared" si="29"/>
        <v>1193400</v>
      </c>
      <c r="AQ123" s="187">
        <f t="shared" si="30"/>
        <v>2098600</v>
      </c>
      <c r="AR123" s="187">
        <f t="shared" si="31"/>
        <v>11528.243999999999</v>
      </c>
      <c r="AS123" s="187">
        <f t="shared" si="32"/>
        <v>30286.400000000001</v>
      </c>
      <c r="AT123" s="187">
        <f t="shared" si="33"/>
        <v>18758.156000000003</v>
      </c>
    </row>
    <row r="124" spans="1:46" ht="30" x14ac:dyDescent="0.25">
      <c r="A124" s="181" t="s">
        <v>1216</v>
      </c>
      <c r="B124" s="181">
        <v>18.952200000000001</v>
      </c>
      <c r="C124" s="181" t="s">
        <v>8</v>
      </c>
      <c r="D124" s="182" t="s">
        <v>1217</v>
      </c>
      <c r="E124" s="181" t="s">
        <v>547</v>
      </c>
      <c r="F124" s="181" t="s">
        <v>738</v>
      </c>
      <c r="G124" s="181"/>
      <c r="H124" s="189">
        <v>0</v>
      </c>
      <c r="I124" s="189">
        <v>0</v>
      </c>
      <c r="J124" s="189"/>
      <c r="K124" s="189"/>
      <c r="L124" s="189"/>
      <c r="M124" s="189" t="s">
        <v>425</v>
      </c>
      <c r="N124" s="181" t="s">
        <v>426</v>
      </c>
      <c r="O124" s="185"/>
      <c r="P124" s="186" t="s">
        <v>427</v>
      </c>
      <c r="Q124" s="181" t="s">
        <v>428</v>
      </c>
      <c r="R124" s="178" t="s">
        <v>1218</v>
      </c>
      <c r="S124" s="181" t="s">
        <v>1192</v>
      </c>
      <c r="T124" s="181" t="s">
        <v>474</v>
      </c>
      <c r="U124" s="181" t="s">
        <v>475</v>
      </c>
      <c r="V124" s="181"/>
      <c r="W124" s="181" t="s">
        <v>503</v>
      </c>
      <c r="X124" s="181" t="s">
        <v>504</v>
      </c>
      <c r="Y124" s="181" t="s">
        <v>1219</v>
      </c>
      <c r="Z124" s="181" t="s">
        <v>742</v>
      </c>
      <c r="AA124" s="181" t="s">
        <v>8</v>
      </c>
      <c r="AB124" s="181" t="s">
        <v>453</v>
      </c>
      <c r="AC124" s="181" t="s">
        <v>475</v>
      </c>
      <c r="AD124" s="187" t="s">
        <v>1220</v>
      </c>
      <c r="AE124" s="181" t="s">
        <v>1221</v>
      </c>
      <c r="AF124" s="181" t="s">
        <v>1222</v>
      </c>
      <c r="AG124" s="181" t="s">
        <v>1223</v>
      </c>
      <c r="AH124" s="181" t="s">
        <v>1224</v>
      </c>
      <c r="AI124" s="187">
        <v>6236400</v>
      </c>
      <c r="AJ124" s="187">
        <v>0</v>
      </c>
      <c r="AK124" s="187">
        <v>100</v>
      </c>
      <c r="AL124" s="187">
        <f t="shared" si="28"/>
        <v>6236500</v>
      </c>
      <c r="AM124" s="187">
        <v>499900</v>
      </c>
      <c r="AN124" s="187">
        <v>0</v>
      </c>
      <c r="AO124" s="187">
        <v>613800</v>
      </c>
      <c r="AP124" s="187">
        <f t="shared" si="29"/>
        <v>1113700</v>
      </c>
      <c r="AQ124" s="187">
        <f t="shared" si="30"/>
        <v>5122800</v>
      </c>
      <c r="AR124" s="187">
        <f t="shared" si="31"/>
        <v>10758.342000000001</v>
      </c>
      <c r="AS124" s="187">
        <f t="shared" si="32"/>
        <v>57375.8</v>
      </c>
      <c r="AT124" s="187">
        <f t="shared" si="33"/>
        <v>46617.457999999999</v>
      </c>
    </row>
    <row r="125" spans="1:46" x14ac:dyDescent="0.25">
      <c r="A125" s="181" t="s">
        <v>1225</v>
      </c>
      <c r="B125" s="181">
        <v>8.4</v>
      </c>
      <c r="C125" s="181" t="s">
        <v>8</v>
      </c>
      <c r="D125" s="182" t="s">
        <v>1226</v>
      </c>
      <c r="E125" s="181" t="s">
        <v>547</v>
      </c>
      <c r="F125" s="181" t="s">
        <v>738</v>
      </c>
      <c r="G125" s="181"/>
      <c r="H125" s="189">
        <v>0</v>
      </c>
      <c r="I125" s="189">
        <v>0</v>
      </c>
      <c r="J125" s="189"/>
      <c r="K125" s="189"/>
      <c r="L125" s="189"/>
      <c r="M125" s="189" t="s">
        <v>425</v>
      </c>
      <c r="N125" s="181" t="s">
        <v>426</v>
      </c>
      <c r="O125" s="185"/>
      <c r="P125" s="186" t="s">
        <v>427</v>
      </c>
      <c r="Q125" s="181" t="s">
        <v>428</v>
      </c>
      <c r="R125" s="178" t="s">
        <v>1227</v>
      </c>
      <c r="S125" s="181" t="s">
        <v>1228</v>
      </c>
      <c r="T125" s="181" t="s">
        <v>474</v>
      </c>
      <c r="U125" s="181" t="s">
        <v>475</v>
      </c>
      <c r="V125" s="181"/>
      <c r="W125" s="181" t="s">
        <v>503</v>
      </c>
      <c r="X125" s="181" t="s">
        <v>504</v>
      </c>
      <c r="Y125" s="181" t="s">
        <v>1229</v>
      </c>
      <c r="Z125" s="181" t="s">
        <v>1230</v>
      </c>
      <c r="AA125" s="181" t="s">
        <v>8</v>
      </c>
      <c r="AB125" s="181" t="s">
        <v>453</v>
      </c>
      <c r="AC125" s="181" t="s">
        <v>1231</v>
      </c>
      <c r="AD125" s="187" t="s">
        <v>1232</v>
      </c>
      <c r="AE125" s="181" t="s">
        <v>1233</v>
      </c>
      <c r="AF125" s="181" t="s">
        <v>1234</v>
      </c>
      <c r="AG125" s="181" t="s">
        <v>1235</v>
      </c>
      <c r="AH125" s="181" t="s">
        <v>1236</v>
      </c>
      <c r="AI125" s="187">
        <v>2764000</v>
      </c>
      <c r="AJ125" s="187">
        <v>0</v>
      </c>
      <c r="AK125" s="187">
        <v>100</v>
      </c>
      <c r="AL125" s="187">
        <f t="shared" si="28"/>
        <v>2764100</v>
      </c>
      <c r="AM125" s="187">
        <v>293800</v>
      </c>
      <c r="AN125" s="187">
        <v>0</v>
      </c>
      <c r="AO125" s="187">
        <v>771300</v>
      </c>
      <c r="AP125" s="187">
        <f t="shared" si="29"/>
        <v>1065100</v>
      </c>
      <c r="AQ125" s="187">
        <f t="shared" si="30"/>
        <v>1699000</v>
      </c>
      <c r="AR125" s="187">
        <f t="shared" si="31"/>
        <v>10288.866</v>
      </c>
      <c r="AS125" s="187">
        <f t="shared" si="32"/>
        <v>25429.72</v>
      </c>
      <c r="AT125" s="187">
        <f t="shared" si="33"/>
        <v>15140.854000000001</v>
      </c>
    </row>
    <row r="126" spans="1:46" x14ac:dyDescent="0.25">
      <c r="A126" s="181" t="s">
        <v>1237</v>
      </c>
      <c r="B126" s="181">
        <v>17.864599999999999</v>
      </c>
      <c r="C126" s="181" t="s">
        <v>8</v>
      </c>
      <c r="D126" s="182" t="s">
        <v>1238</v>
      </c>
      <c r="E126" s="181" t="s">
        <v>547</v>
      </c>
      <c r="F126" s="181" t="s">
        <v>738</v>
      </c>
      <c r="G126" s="181"/>
      <c r="H126" s="189">
        <v>0</v>
      </c>
      <c r="I126" s="189">
        <v>0</v>
      </c>
      <c r="J126" s="189"/>
      <c r="K126" s="189"/>
      <c r="L126" s="189"/>
      <c r="M126" s="189" t="s">
        <v>425</v>
      </c>
      <c r="N126" s="181" t="s">
        <v>426</v>
      </c>
      <c r="O126" s="185"/>
      <c r="P126" s="186" t="s">
        <v>427</v>
      </c>
      <c r="Q126" s="181" t="s">
        <v>428</v>
      </c>
      <c r="R126" s="178" t="s">
        <v>1239</v>
      </c>
      <c r="S126" s="181" t="s">
        <v>1240</v>
      </c>
      <c r="T126" s="181" t="s">
        <v>474</v>
      </c>
      <c r="U126" s="181" t="s">
        <v>475</v>
      </c>
      <c r="V126" s="181"/>
      <c r="W126" s="181" t="s">
        <v>503</v>
      </c>
      <c r="X126" s="181" t="s">
        <v>504</v>
      </c>
      <c r="Y126" s="181" t="s">
        <v>1241</v>
      </c>
      <c r="Z126" s="181" t="s">
        <v>742</v>
      </c>
      <c r="AA126" s="181" t="s">
        <v>8</v>
      </c>
      <c r="AB126" s="181" t="s">
        <v>453</v>
      </c>
      <c r="AC126" s="181" t="s">
        <v>475</v>
      </c>
      <c r="AD126" s="187" t="s">
        <v>439</v>
      </c>
      <c r="AE126" s="181" t="s">
        <v>1242</v>
      </c>
      <c r="AF126" s="181" t="s">
        <v>1243</v>
      </c>
      <c r="AG126" s="181" t="s">
        <v>439</v>
      </c>
      <c r="AH126" s="181" t="s">
        <v>1244</v>
      </c>
      <c r="AI126" s="187">
        <v>5878500</v>
      </c>
      <c r="AJ126" s="187">
        <v>0</v>
      </c>
      <c r="AK126" s="187">
        <v>100</v>
      </c>
      <c r="AL126" s="187">
        <f t="shared" si="28"/>
        <v>5878600</v>
      </c>
      <c r="AM126" s="187">
        <v>482200</v>
      </c>
      <c r="AN126" s="187">
        <v>390500</v>
      </c>
      <c r="AO126" s="187">
        <v>357500</v>
      </c>
      <c r="AP126" s="187">
        <f t="shared" si="29"/>
        <v>1230200</v>
      </c>
      <c r="AQ126" s="187">
        <f t="shared" si="30"/>
        <v>4648400</v>
      </c>
      <c r="AR126" s="187">
        <f t="shared" si="31"/>
        <v>11883.732</v>
      </c>
      <c r="AS126" s="187">
        <f t="shared" si="32"/>
        <v>54083.12</v>
      </c>
      <c r="AT126" s="187">
        <f t="shared" si="33"/>
        <v>42199.388000000006</v>
      </c>
    </row>
    <row r="127" spans="1:46" x14ac:dyDescent="0.25">
      <c r="A127" s="181" t="s">
        <v>1245</v>
      </c>
      <c r="B127" s="181">
        <v>10.3385</v>
      </c>
      <c r="C127" s="181" t="s">
        <v>8</v>
      </c>
      <c r="D127" s="182" t="s">
        <v>1246</v>
      </c>
      <c r="E127" s="181" t="s">
        <v>547</v>
      </c>
      <c r="F127" s="181" t="s">
        <v>738</v>
      </c>
      <c r="G127" s="181"/>
      <c r="H127" s="189">
        <v>0</v>
      </c>
      <c r="I127" s="189">
        <v>0</v>
      </c>
      <c r="J127" s="189"/>
      <c r="K127" s="189"/>
      <c r="L127" s="189"/>
      <c r="M127" s="189" t="s">
        <v>425</v>
      </c>
      <c r="N127" s="181" t="s">
        <v>608</v>
      </c>
      <c r="O127" s="185"/>
      <c r="P127" s="186" t="s">
        <v>427</v>
      </c>
      <c r="Q127" s="181" t="s">
        <v>428</v>
      </c>
      <c r="R127" s="178" t="s">
        <v>1247</v>
      </c>
      <c r="S127" s="181" t="s">
        <v>1155</v>
      </c>
      <c r="T127" s="181" t="s">
        <v>474</v>
      </c>
      <c r="U127" s="181" t="s">
        <v>475</v>
      </c>
      <c r="V127" s="181"/>
      <c r="W127" s="181" t="s">
        <v>503</v>
      </c>
      <c r="X127" s="181" t="s">
        <v>504</v>
      </c>
      <c r="Y127" s="181" t="s">
        <v>1248</v>
      </c>
      <c r="Z127" s="181" t="s">
        <v>742</v>
      </c>
      <c r="AA127" s="181" t="s">
        <v>8</v>
      </c>
      <c r="AB127" s="181" t="s">
        <v>453</v>
      </c>
      <c r="AC127" s="181" t="s">
        <v>475</v>
      </c>
      <c r="AD127" s="187" t="s">
        <v>1249</v>
      </c>
      <c r="AE127" s="181" t="s">
        <v>1250</v>
      </c>
      <c r="AF127" s="181" t="s">
        <v>1251</v>
      </c>
      <c r="AG127" s="181" t="s">
        <v>1252</v>
      </c>
      <c r="AH127" s="181" t="s">
        <v>1253</v>
      </c>
      <c r="AI127" s="187">
        <v>3401900</v>
      </c>
      <c r="AJ127" s="187">
        <v>0</v>
      </c>
      <c r="AK127" s="187">
        <v>100</v>
      </c>
      <c r="AL127" s="187">
        <f t="shared" si="28"/>
        <v>3402000</v>
      </c>
      <c r="AM127" s="187">
        <v>325000</v>
      </c>
      <c r="AN127" s="187">
        <v>0</v>
      </c>
      <c r="AO127" s="187">
        <v>660600</v>
      </c>
      <c r="AP127" s="187">
        <f t="shared" si="29"/>
        <v>985600</v>
      </c>
      <c r="AQ127" s="187">
        <f t="shared" si="30"/>
        <v>2416400</v>
      </c>
      <c r="AR127" s="187">
        <f t="shared" si="31"/>
        <v>9520.8959999999988</v>
      </c>
      <c r="AS127" s="187">
        <f t="shared" si="32"/>
        <v>31298.400000000001</v>
      </c>
      <c r="AT127" s="187">
        <f t="shared" si="33"/>
        <v>21777.504000000001</v>
      </c>
    </row>
    <row r="128" spans="1:46" ht="30" x14ac:dyDescent="0.25">
      <c r="A128" s="181" t="s">
        <v>1254</v>
      </c>
      <c r="B128" s="181">
        <v>10.212400000000001</v>
      </c>
      <c r="C128" s="181" t="s">
        <v>8</v>
      </c>
      <c r="D128" s="182" t="s">
        <v>1255</v>
      </c>
      <c r="E128" s="181" t="s">
        <v>547</v>
      </c>
      <c r="F128" s="181" t="s">
        <v>738</v>
      </c>
      <c r="G128" s="181"/>
      <c r="H128" s="189">
        <v>0</v>
      </c>
      <c r="I128" s="189">
        <v>0</v>
      </c>
      <c r="J128" s="189"/>
      <c r="K128" s="189"/>
      <c r="L128" s="189"/>
      <c r="M128" s="189" t="s">
        <v>425</v>
      </c>
      <c r="N128" s="181" t="s">
        <v>426</v>
      </c>
      <c r="O128" s="185"/>
      <c r="P128" s="186" t="s">
        <v>427</v>
      </c>
      <c r="Q128" s="181" t="s">
        <v>428</v>
      </c>
      <c r="R128" s="178" t="s">
        <v>1256</v>
      </c>
      <c r="S128" s="181" t="s">
        <v>1155</v>
      </c>
      <c r="T128" s="181" t="s">
        <v>474</v>
      </c>
      <c r="U128" s="181" t="s">
        <v>475</v>
      </c>
      <c r="V128" s="181"/>
      <c r="W128" s="181" t="s">
        <v>503</v>
      </c>
      <c r="X128" s="181" t="s">
        <v>504</v>
      </c>
      <c r="Y128" s="181" t="s">
        <v>1257</v>
      </c>
      <c r="Z128" s="181" t="s">
        <v>742</v>
      </c>
      <c r="AA128" s="181" t="s">
        <v>8</v>
      </c>
      <c r="AB128" s="181" t="s">
        <v>453</v>
      </c>
      <c r="AC128" s="181" t="s">
        <v>475</v>
      </c>
      <c r="AD128" s="187" t="s">
        <v>1249</v>
      </c>
      <c r="AE128" s="181" t="s">
        <v>1250</v>
      </c>
      <c r="AF128" s="181" t="s">
        <v>1251</v>
      </c>
      <c r="AG128" s="181" t="s">
        <v>1258</v>
      </c>
      <c r="AH128" s="181" t="s">
        <v>1259</v>
      </c>
      <c r="AI128" s="187">
        <v>3360400</v>
      </c>
      <c r="AJ128" s="187">
        <v>0</v>
      </c>
      <c r="AK128" s="187">
        <v>100</v>
      </c>
      <c r="AL128" s="187">
        <f t="shared" si="28"/>
        <v>3360500</v>
      </c>
      <c r="AM128" s="187">
        <v>322400</v>
      </c>
      <c r="AN128" s="187">
        <v>0</v>
      </c>
      <c r="AO128" s="187">
        <v>770600</v>
      </c>
      <c r="AP128" s="187">
        <f t="shared" si="29"/>
        <v>1093000</v>
      </c>
      <c r="AQ128" s="187">
        <f t="shared" si="30"/>
        <v>2267500</v>
      </c>
      <c r="AR128" s="187">
        <f t="shared" si="31"/>
        <v>10558.38</v>
      </c>
      <c r="AS128" s="187">
        <f t="shared" si="32"/>
        <v>30916.600000000002</v>
      </c>
      <c r="AT128" s="187">
        <f t="shared" si="33"/>
        <v>20358.22</v>
      </c>
    </row>
    <row r="129" spans="1:46" x14ac:dyDescent="0.25">
      <c r="A129" s="181" t="s">
        <v>1260</v>
      </c>
      <c r="B129" s="181">
        <v>10.2743</v>
      </c>
      <c r="C129" s="181" t="s">
        <v>8</v>
      </c>
      <c r="D129" s="182" t="s">
        <v>1261</v>
      </c>
      <c r="E129" s="181" t="s">
        <v>547</v>
      </c>
      <c r="F129" s="181" t="s">
        <v>738</v>
      </c>
      <c r="G129" s="181"/>
      <c r="H129" s="189">
        <v>0</v>
      </c>
      <c r="I129" s="189">
        <v>0</v>
      </c>
      <c r="J129" s="189"/>
      <c r="K129" s="189"/>
      <c r="L129" s="189"/>
      <c r="M129" s="189" t="s">
        <v>425</v>
      </c>
      <c r="N129" s="181" t="s">
        <v>426</v>
      </c>
      <c r="O129" s="185"/>
      <c r="P129" s="186" t="s">
        <v>427</v>
      </c>
      <c r="Q129" s="181" t="s">
        <v>428</v>
      </c>
      <c r="R129" s="178" t="s">
        <v>1262</v>
      </c>
      <c r="S129" s="181" t="s">
        <v>1155</v>
      </c>
      <c r="T129" s="181" t="s">
        <v>474</v>
      </c>
      <c r="U129" s="181" t="s">
        <v>475</v>
      </c>
      <c r="V129" s="181"/>
      <c r="W129" s="181" t="s">
        <v>503</v>
      </c>
      <c r="X129" s="181" t="s">
        <v>504</v>
      </c>
      <c r="Y129" s="181" t="s">
        <v>1263</v>
      </c>
      <c r="Z129" s="181" t="s">
        <v>742</v>
      </c>
      <c r="AA129" s="181" t="s">
        <v>8</v>
      </c>
      <c r="AB129" s="181" t="s">
        <v>453</v>
      </c>
      <c r="AC129" s="181" t="s">
        <v>475</v>
      </c>
      <c r="AD129" s="187" t="s">
        <v>1264</v>
      </c>
      <c r="AE129" s="181" t="s">
        <v>1265</v>
      </c>
      <c r="AF129" s="181" t="s">
        <v>1160</v>
      </c>
      <c r="AG129" s="181" t="s">
        <v>1266</v>
      </c>
      <c r="AH129" s="181" t="s">
        <v>1267</v>
      </c>
      <c r="AI129" s="187">
        <v>3380800</v>
      </c>
      <c r="AJ129" s="187">
        <v>0</v>
      </c>
      <c r="AK129" s="187">
        <v>100</v>
      </c>
      <c r="AL129" s="187">
        <f t="shared" si="28"/>
        <v>3380900</v>
      </c>
      <c r="AM129" s="187">
        <v>323600</v>
      </c>
      <c r="AN129" s="187">
        <v>0</v>
      </c>
      <c r="AO129" s="187">
        <v>460900</v>
      </c>
      <c r="AP129" s="187">
        <f t="shared" si="29"/>
        <v>784500</v>
      </c>
      <c r="AQ129" s="187">
        <f t="shared" si="30"/>
        <v>2596400</v>
      </c>
      <c r="AR129" s="187">
        <f t="shared" si="31"/>
        <v>7578.2699999999995</v>
      </c>
      <c r="AS129" s="187">
        <f t="shared" si="32"/>
        <v>31104.280000000002</v>
      </c>
      <c r="AT129" s="187">
        <f t="shared" si="33"/>
        <v>23526.010000000002</v>
      </c>
    </row>
    <row r="130" spans="1:46" x14ac:dyDescent="0.25">
      <c r="A130" s="181" t="s">
        <v>1268</v>
      </c>
      <c r="B130" s="181">
        <v>10.012700000000001</v>
      </c>
      <c r="C130" s="181" t="s">
        <v>8</v>
      </c>
      <c r="D130" s="182" t="s">
        <v>1269</v>
      </c>
      <c r="E130" s="181" t="s">
        <v>547</v>
      </c>
      <c r="F130" s="181" t="s">
        <v>738</v>
      </c>
      <c r="G130" s="181"/>
      <c r="H130" s="189">
        <v>0</v>
      </c>
      <c r="I130" s="189">
        <v>0</v>
      </c>
      <c r="J130" s="189"/>
      <c r="K130" s="189"/>
      <c r="L130" s="189"/>
      <c r="M130" s="189" t="s">
        <v>425</v>
      </c>
      <c r="N130" s="181" t="s">
        <v>426</v>
      </c>
      <c r="O130" s="185"/>
      <c r="P130" s="186" t="s">
        <v>427</v>
      </c>
      <c r="Q130" s="181" t="s">
        <v>428</v>
      </c>
      <c r="R130" s="178" t="s">
        <v>1270</v>
      </c>
      <c r="S130" s="181" t="s">
        <v>1155</v>
      </c>
      <c r="T130" s="181" t="s">
        <v>474</v>
      </c>
      <c r="U130" s="181" t="s">
        <v>475</v>
      </c>
      <c r="V130" s="181"/>
      <c r="W130" s="181" t="s">
        <v>503</v>
      </c>
      <c r="X130" s="181" t="s">
        <v>504</v>
      </c>
      <c r="Y130" s="181" t="s">
        <v>1271</v>
      </c>
      <c r="Z130" s="181" t="s">
        <v>742</v>
      </c>
      <c r="AA130" s="181" t="s">
        <v>8</v>
      </c>
      <c r="AB130" s="181" t="s">
        <v>453</v>
      </c>
      <c r="AC130" s="181" t="s">
        <v>475</v>
      </c>
      <c r="AD130" s="187" t="s">
        <v>1183</v>
      </c>
      <c r="AE130" s="181" t="s">
        <v>1184</v>
      </c>
      <c r="AF130" s="181" t="s">
        <v>1167</v>
      </c>
      <c r="AG130" s="181" t="s">
        <v>641</v>
      </c>
      <c r="AH130" s="181" t="s">
        <v>1272</v>
      </c>
      <c r="AI130" s="187">
        <v>3294700</v>
      </c>
      <c r="AJ130" s="187">
        <v>0</v>
      </c>
      <c r="AK130" s="187">
        <v>100</v>
      </c>
      <c r="AL130" s="187">
        <f t="shared" si="28"/>
        <v>3294800</v>
      </c>
      <c r="AM130" s="187">
        <v>318300</v>
      </c>
      <c r="AN130" s="187">
        <v>0</v>
      </c>
      <c r="AO130" s="187">
        <v>542500</v>
      </c>
      <c r="AP130" s="187">
        <f t="shared" si="29"/>
        <v>860800</v>
      </c>
      <c r="AQ130" s="187">
        <f t="shared" si="30"/>
        <v>2434000</v>
      </c>
      <c r="AR130" s="187">
        <f t="shared" si="31"/>
        <v>8315.3279999999995</v>
      </c>
      <c r="AS130" s="187">
        <f t="shared" si="32"/>
        <v>30312.16</v>
      </c>
      <c r="AT130" s="187">
        <f t="shared" si="33"/>
        <v>21996.832000000002</v>
      </c>
    </row>
    <row r="131" spans="1:46" x14ac:dyDescent="0.25">
      <c r="A131" s="181" t="s">
        <v>1273</v>
      </c>
      <c r="B131" s="181">
        <v>10.001200000000001</v>
      </c>
      <c r="C131" s="181" t="s">
        <v>8</v>
      </c>
      <c r="D131" s="182" t="s">
        <v>1274</v>
      </c>
      <c r="E131" s="181" t="s">
        <v>547</v>
      </c>
      <c r="F131" s="181" t="s">
        <v>738</v>
      </c>
      <c r="G131" s="181"/>
      <c r="H131" s="189">
        <v>0</v>
      </c>
      <c r="I131" s="189">
        <v>0</v>
      </c>
      <c r="J131" s="189"/>
      <c r="K131" s="189"/>
      <c r="L131" s="189"/>
      <c r="M131" s="189" t="s">
        <v>425</v>
      </c>
      <c r="N131" s="181" t="s">
        <v>426</v>
      </c>
      <c r="O131" s="185"/>
      <c r="P131" s="186" t="s">
        <v>427</v>
      </c>
      <c r="Q131" s="181" t="s">
        <v>428</v>
      </c>
      <c r="R131" s="178" t="s">
        <v>1275</v>
      </c>
      <c r="S131" s="181" t="s">
        <v>1155</v>
      </c>
      <c r="T131" s="181" t="s">
        <v>474</v>
      </c>
      <c r="U131" s="181" t="s">
        <v>475</v>
      </c>
      <c r="V131" s="181"/>
      <c r="W131" s="181" t="s">
        <v>503</v>
      </c>
      <c r="X131" s="181" t="s">
        <v>504</v>
      </c>
      <c r="Y131" s="181" t="s">
        <v>1276</v>
      </c>
      <c r="Z131" s="181" t="s">
        <v>742</v>
      </c>
      <c r="AA131" s="181" t="s">
        <v>8</v>
      </c>
      <c r="AB131" s="181" t="s">
        <v>453</v>
      </c>
      <c r="AC131" s="181" t="s">
        <v>475</v>
      </c>
      <c r="AD131" s="187" t="s">
        <v>1277</v>
      </c>
      <c r="AE131" s="181" t="s">
        <v>1278</v>
      </c>
      <c r="AF131" s="181" t="s">
        <v>1279</v>
      </c>
      <c r="AG131" s="181" t="s">
        <v>1280</v>
      </c>
      <c r="AH131" s="181" t="s">
        <v>1281</v>
      </c>
      <c r="AI131" s="187">
        <v>3290900</v>
      </c>
      <c r="AJ131" s="187">
        <v>0</v>
      </c>
      <c r="AK131" s="187">
        <v>100</v>
      </c>
      <c r="AL131" s="187">
        <f t="shared" si="28"/>
        <v>3291000</v>
      </c>
      <c r="AM131" s="187">
        <v>318000</v>
      </c>
      <c r="AN131" s="187">
        <v>0</v>
      </c>
      <c r="AO131" s="187">
        <v>418800</v>
      </c>
      <c r="AP131" s="187">
        <f t="shared" si="29"/>
        <v>736800</v>
      </c>
      <c r="AQ131" s="187">
        <f t="shared" si="30"/>
        <v>2554200</v>
      </c>
      <c r="AR131" s="187">
        <f t="shared" si="31"/>
        <v>7117.4879999999994</v>
      </c>
      <c r="AS131" s="187">
        <f t="shared" si="32"/>
        <v>30277.200000000001</v>
      </c>
      <c r="AT131" s="187">
        <f t="shared" si="33"/>
        <v>23159.712</v>
      </c>
    </row>
    <row r="132" spans="1:46" x14ac:dyDescent="0.25">
      <c r="A132" s="181" t="s">
        <v>1282</v>
      </c>
      <c r="B132" s="181">
        <v>11.3017</v>
      </c>
      <c r="C132" s="181" t="s">
        <v>8</v>
      </c>
      <c r="D132" s="182" t="s">
        <v>1170</v>
      </c>
      <c r="E132" s="181" t="s">
        <v>547</v>
      </c>
      <c r="F132" s="181" t="s">
        <v>738</v>
      </c>
      <c r="G132" s="181"/>
      <c r="H132" s="189">
        <v>0</v>
      </c>
      <c r="I132" s="189">
        <v>0</v>
      </c>
      <c r="J132" s="189"/>
      <c r="K132" s="189"/>
      <c r="L132" s="189"/>
      <c r="M132" s="189" t="s">
        <v>425</v>
      </c>
      <c r="N132" s="181" t="s">
        <v>426</v>
      </c>
      <c r="O132" s="185"/>
      <c r="P132" s="186" t="s">
        <v>427</v>
      </c>
      <c r="Q132" s="181" t="s">
        <v>428</v>
      </c>
      <c r="R132" s="178" t="s">
        <v>1283</v>
      </c>
      <c r="S132" s="181" t="s">
        <v>740</v>
      </c>
      <c r="T132" s="181" t="s">
        <v>474</v>
      </c>
      <c r="U132" s="181" t="s">
        <v>475</v>
      </c>
      <c r="V132" s="181"/>
      <c r="W132" s="181" t="s">
        <v>503</v>
      </c>
      <c r="X132" s="181" t="s">
        <v>504</v>
      </c>
      <c r="Y132" s="181" t="s">
        <v>1284</v>
      </c>
      <c r="Z132" s="181" t="s">
        <v>1285</v>
      </c>
      <c r="AA132" s="181" t="s">
        <v>23</v>
      </c>
      <c r="AB132" s="181" t="s">
        <v>453</v>
      </c>
      <c r="AC132" s="181" t="s">
        <v>1286</v>
      </c>
      <c r="AD132" s="187" t="s">
        <v>1183</v>
      </c>
      <c r="AE132" s="181" t="s">
        <v>1184</v>
      </c>
      <c r="AF132" s="181" t="s">
        <v>1167</v>
      </c>
      <c r="AG132" s="181" t="s">
        <v>1287</v>
      </c>
      <c r="AH132" s="181" t="s">
        <v>1288</v>
      </c>
      <c r="AI132" s="187">
        <v>3718900</v>
      </c>
      <c r="AJ132" s="187">
        <v>0</v>
      </c>
      <c r="AK132" s="187">
        <v>100</v>
      </c>
      <c r="AL132" s="187">
        <f t="shared" si="28"/>
        <v>3719000</v>
      </c>
      <c r="AM132" s="187">
        <v>344800</v>
      </c>
      <c r="AN132" s="187">
        <v>0</v>
      </c>
      <c r="AO132" s="187">
        <v>896200</v>
      </c>
      <c r="AP132" s="187">
        <f t="shared" si="29"/>
        <v>1241000</v>
      </c>
      <c r="AQ132" s="187">
        <f t="shared" si="30"/>
        <v>2478000</v>
      </c>
      <c r="AR132" s="187">
        <f t="shared" si="31"/>
        <v>11988.06</v>
      </c>
      <c r="AS132" s="187">
        <f t="shared" si="32"/>
        <v>34214.800000000003</v>
      </c>
      <c r="AT132" s="187">
        <f t="shared" si="33"/>
        <v>22226.740000000005</v>
      </c>
    </row>
    <row r="133" spans="1:46" x14ac:dyDescent="0.25">
      <c r="A133" s="181" t="s">
        <v>1289</v>
      </c>
      <c r="B133" s="181">
        <v>10.0626</v>
      </c>
      <c r="C133" s="181" t="s">
        <v>8</v>
      </c>
      <c r="D133" s="182" t="s">
        <v>1290</v>
      </c>
      <c r="E133" s="181" t="s">
        <v>547</v>
      </c>
      <c r="F133" s="181" t="s">
        <v>738</v>
      </c>
      <c r="G133" s="181"/>
      <c r="H133" s="189">
        <v>0</v>
      </c>
      <c r="I133" s="189">
        <v>0</v>
      </c>
      <c r="J133" s="189"/>
      <c r="K133" s="189"/>
      <c r="L133" s="189"/>
      <c r="M133" s="189" t="s">
        <v>425</v>
      </c>
      <c r="N133" s="181" t="s">
        <v>426</v>
      </c>
      <c r="O133" s="185"/>
      <c r="P133" s="186" t="s">
        <v>427</v>
      </c>
      <c r="Q133" s="181" t="s">
        <v>428</v>
      </c>
      <c r="R133" s="178" t="s">
        <v>1262</v>
      </c>
      <c r="S133" s="181" t="s">
        <v>1192</v>
      </c>
      <c r="T133" s="181" t="s">
        <v>474</v>
      </c>
      <c r="U133" s="181" t="s">
        <v>475</v>
      </c>
      <c r="V133" s="181"/>
      <c r="W133" s="181" t="s">
        <v>503</v>
      </c>
      <c r="X133" s="181" t="s">
        <v>504</v>
      </c>
      <c r="Y133" s="181" t="s">
        <v>1291</v>
      </c>
      <c r="Z133" s="181" t="s">
        <v>742</v>
      </c>
      <c r="AA133" s="181" t="s">
        <v>8</v>
      </c>
      <c r="AB133" s="181" t="s">
        <v>453</v>
      </c>
      <c r="AC133" s="181" t="s">
        <v>475</v>
      </c>
      <c r="AD133" s="187" t="s">
        <v>439</v>
      </c>
      <c r="AE133" s="181" t="s">
        <v>496</v>
      </c>
      <c r="AF133" s="181" t="s">
        <v>519</v>
      </c>
      <c r="AG133" s="181" t="s">
        <v>1292</v>
      </c>
      <c r="AH133" s="181" t="s">
        <v>1293</v>
      </c>
      <c r="AI133" s="187">
        <v>3311100</v>
      </c>
      <c r="AJ133" s="187">
        <v>0</v>
      </c>
      <c r="AK133" s="187">
        <v>100</v>
      </c>
      <c r="AL133" s="187">
        <f t="shared" si="28"/>
        <v>3311200</v>
      </c>
      <c r="AM133" s="187">
        <v>316800</v>
      </c>
      <c r="AN133" s="187">
        <v>0</v>
      </c>
      <c r="AO133" s="187">
        <v>676700</v>
      </c>
      <c r="AP133" s="187">
        <f t="shared" si="29"/>
        <v>993500</v>
      </c>
      <c r="AQ133" s="187">
        <f t="shared" si="30"/>
        <v>2317700</v>
      </c>
      <c r="AR133" s="187">
        <f t="shared" si="31"/>
        <v>9597.2099999999991</v>
      </c>
      <c r="AS133" s="187">
        <f t="shared" si="32"/>
        <v>30463.040000000001</v>
      </c>
      <c r="AT133" s="187">
        <f t="shared" si="33"/>
        <v>20865.830000000002</v>
      </c>
    </row>
    <row r="134" spans="1:46" ht="30" x14ac:dyDescent="0.25">
      <c r="A134" s="181" t="s">
        <v>1294</v>
      </c>
      <c r="B134" s="181">
        <v>10.0358</v>
      </c>
      <c r="C134" s="181" t="s">
        <v>8</v>
      </c>
      <c r="D134" s="182" t="s">
        <v>1295</v>
      </c>
      <c r="E134" s="181" t="s">
        <v>547</v>
      </c>
      <c r="F134" s="181" t="s">
        <v>738</v>
      </c>
      <c r="G134" s="181"/>
      <c r="H134" s="189">
        <v>0</v>
      </c>
      <c r="I134" s="189">
        <v>0</v>
      </c>
      <c r="J134" s="189"/>
      <c r="K134" s="189"/>
      <c r="L134" s="189"/>
      <c r="M134" s="189" t="s">
        <v>425</v>
      </c>
      <c r="N134" s="181" t="s">
        <v>426</v>
      </c>
      <c r="O134" s="185"/>
      <c r="P134" s="186" t="s">
        <v>427</v>
      </c>
      <c r="Q134" s="181" t="s">
        <v>428</v>
      </c>
      <c r="R134" s="178" t="s">
        <v>1296</v>
      </c>
      <c r="S134" s="181" t="s">
        <v>1192</v>
      </c>
      <c r="T134" s="181" t="s">
        <v>474</v>
      </c>
      <c r="U134" s="181" t="s">
        <v>475</v>
      </c>
      <c r="V134" s="181"/>
      <c r="W134" s="181" t="s">
        <v>503</v>
      </c>
      <c r="X134" s="181" t="s">
        <v>504</v>
      </c>
      <c r="Y134" s="181" t="s">
        <v>1297</v>
      </c>
      <c r="Z134" s="181" t="s">
        <v>742</v>
      </c>
      <c r="AA134" s="181" t="s">
        <v>8</v>
      </c>
      <c r="AB134" s="181" t="s">
        <v>453</v>
      </c>
      <c r="AC134" s="181" t="s">
        <v>475</v>
      </c>
      <c r="AD134" s="187" t="s">
        <v>1298</v>
      </c>
      <c r="AE134" s="181" t="s">
        <v>1299</v>
      </c>
      <c r="AF134" s="181" t="s">
        <v>1300</v>
      </c>
      <c r="AG134" s="181" t="s">
        <v>1301</v>
      </c>
      <c r="AH134" s="181" t="s">
        <v>1302</v>
      </c>
      <c r="AI134" s="187">
        <v>3302300</v>
      </c>
      <c r="AJ134" s="187">
        <v>0</v>
      </c>
      <c r="AK134" s="187">
        <v>100</v>
      </c>
      <c r="AL134" s="187">
        <f t="shared" si="28"/>
        <v>3302400</v>
      </c>
      <c r="AM134" s="187">
        <v>316200</v>
      </c>
      <c r="AN134" s="187">
        <v>0</v>
      </c>
      <c r="AO134" s="187">
        <v>751100</v>
      </c>
      <c r="AP134" s="187">
        <f t="shared" si="29"/>
        <v>1067300</v>
      </c>
      <c r="AQ134" s="187">
        <f t="shared" si="30"/>
        <v>2235100</v>
      </c>
      <c r="AR134" s="187">
        <f t="shared" si="31"/>
        <v>10310.118</v>
      </c>
      <c r="AS134" s="187">
        <f t="shared" si="32"/>
        <v>30382.080000000002</v>
      </c>
      <c r="AT134" s="187">
        <f t="shared" si="33"/>
        <v>20071.962</v>
      </c>
    </row>
    <row r="135" spans="1:46" x14ac:dyDescent="0.25">
      <c r="A135" s="181" t="s">
        <v>1303</v>
      </c>
      <c r="B135" s="181">
        <v>14.5245</v>
      </c>
      <c r="C135" s="181" t="s">
        <v>8</v>
      </c>
      <c r="D135" s="182" t="s">
        <v>1304</v>
      </c>
      <c r="E135" s="181" t="s">
        <v>547</v>
      </c>
      <c r="F135" s="181" t="s">
        <v>738</v>
      </c>
      <c r="G135" s="181"/>
      <c r="H135" s="189">
        <v>0</v>
      </c>
      <c r="I135" s="189">
        <v>0</v>
      </c>
      <c r="J135" s="189"/>
      <c r="K135" s="189"/>
      <c r="L135" s="189"/>
      <c r="M135" s="189" t="s">
        <v>425</v>
      </c>
      <c r="N135" s="181" t="s">
        <v>426</v>
      </c>
      <c r="O135" s="185"/>
      <c r="P135" s="186" t="s">
        <v>427</v>
      </c>
      <c r="Q135" s="181" t="s">
        <v>428</v>
      </c>
      <c r="R135" s="178" t="s">
        <v>1154</v>
      </c>
      <c r="S135" s="181" t="s">
        <v>1192</v>
      </c>
      <c r="T135" s="181" t="s">
        <v>474</v>
      </c>
      <c r="U135" s="181" t="s">
        <v>475</v>
      </c>
      <c r="V135" s="181"/>
      <c r="W135" s="181" t="s">
        <v>490</v>
      </c>
      <c r="X135" s="181" t="s">
        <v>14</v>
      </c>
      <c r="Y135" s="181" t="s">
        <v>1305</v>
      </c>
      <c r="Z135" s="181" t="s">
        <v>1306</v>
      </c>
      <c r="AA135" s="181" t="s">
        <v>1307</v>
      </c>
      <c r="AB135" s="181" t="s">
        <v>453</v>
      </c>
      <c r="AC135" s="181" t="s">
        <v>1308</v>
      </c>
      <c r="AD135" s="187" t="s">
        <v>1309</v>
      </c>
      <c r="AE135" s="181" t="s">
        <v>1310</v>
      </c>
      <c r="AF135" s="181" t="s">
        <v>1311</v>
      </c>
      <c r="AG135" s="181" t="s">
        <v>439</v>
      </c>
      <c r="AH135" s="181" t="s">
        <v>1312</v>
      </c>
      <c r="AI135" s="187">
        <v>4779500</v>
      </c>
      <c r="AJ135" s="187">
        <v>0</v>
      </c>
      <c r="AK135" s="187">
        <v>0</v>
      </c>
      <c r="AL135" s="187">
        <f t="shared" si="28"/>
        <v>4779500</v>
      </c>
      <c r="AM135" s="187">
        <v>408700</v>
      </c>
      <c r="AN135" s="187">
        <v>0</v>
      </c>
      <c r="AO135" s="187">
        <v>0</v>
      </c>
      <c r="AP135" s="187">
        <f t="shared" si="29"/>
        <v>408700</v>
      </c>
      <c r="AQ135" s="187">
        <f t="shared" si="30"/>
        <v>4370800</v>
      </c>
      <c r="AR135" s="187">
        <f t="shared" si="31"/>
        <v>3948.0419999999999</v>
      </c>
      <c r="AS135" s="187">
        <f t="shared" si="32"/>
        <v>43971.4</v>
      </c>
      <c r="AT135" s="187">
        <f t="shared" si="33"/>
        <v>40023.358</v>
      </c>
    </row>
    <row r="136" spans="1:46" ht="30" x14ac:dyDescent="0.25">
      <c r="A136" s="181" t="s">
        <v>1313</v>
      </c>
      <c r="B136" s="181">
        <v>11.065799999999999</v>
      </c>
      <c r="C136" s="181" t="s">
        <v>8</v>
      </c>
      <c r="D136" s="182" t="s">
        <v>1314</v>
      </c>
      <c r="E136" s="181" t="s">
        <v>547</v>
      </c>
      <c r="F136" s="181" t="s">
        <v>738</v>
      </c>
      <c r="G136" s="181"/>
      <c r="H136" s="189">
        <v>0</v>
      </c>
      <c r="I136" s="189">
        <v>0</v>
      </c>
      <c r="J136" s="189"/>
      <c r="K136" s="189"/>
      <c r="L136" s="189"/>
      <c r="M136" s="189" t="s">
        <v>425</v>
      </c>
      <c r="N136" s="181" t="s">
        <v>426</v>
      </c>
      <c r="O136" s="185"/>
      <c r="P136" s="186" t="s">
        <v>427</v>
      </c>
      <c r="Q136" s="181" t="s">
        <v>428</v>
      </c>
      <c r="R136" s="178" t="s">
        <v>1315</v>
      </c>
      <c r="S136" s="181" t="s">
        <v>1205</v>
      </c>
      <c r="T136" s="181" t="s">
        <v>1206</v>
      </c>
      <c r="U136" s="181" t="s">
        <v>1207</v>
      </c>
      <c r="V136" s="181"/>
      <c r="W136" s="181" t="s">
        <v>503</v>
      </c>
      <c r="X136" s="181" t="s">
        <v>504</v>
      </c>
      <c r="Y136" s="181" t="s">
        <v>1316</v>
      </c>
      <c r="Z136" s="181" t="s">
        <v>1209</v>
      </c>
      <c r="AA136" s="181" t="s">
        <v>1210</v>
      </c>
      <c r="AB136" s="181" t="s">
        <v>453</v>
      </c>
      <c r="AC136" s="181" t="s">
        <v>1207</v>
      </c>
      <c r="AD136" s="187" t="s">
        <v>1317</v>
      </c>
      <c r="AE136" s="181" t="s">
        <v>1318</v>
      </c>
      <c r="AF136" s="181" t="s">
        <v>1319</v>
      </c>
      <c r="AG136" s="181" t="s">
        <v>1320</v>
      </c>
      <c r="AH136" s="181" t="s">
        <v>1321</v>
      </c>
      <c r="AI136" s="187">
        <v>3641200</v>
      </c>
      <c r="AJ136" s="187">
        <v>0</v>
      </c>
      <c r="AK136" s="187">
        <v>100</v>
      </c>
      <c r="AL136" s="187">
        <f t="shared" si="28"/>
        <v>3641300</v>
      </c>
      <c r="AM136" s="187">
        <v>337500</v>
      </c>
      <c r="AN136" s="187">
        <v>0</v>
      </c>
      <c r="AO136" s="187">
        <v>805600</v>
      </c>
      <c r="AP136" s="187">
        <f t="shared" si="29"/>
        <v>1143100</v>
      </c>
      <c r="AQ136" s="187">
        <f t="shared" si="30"/>
        <v>2498200</v>
      </c>
      <c r="AR136" s="187">
        <f t="shared" si="31"/>
        <v>11042.346</v>
      </c>
      <c r="AS136" s="187">
        <f t="shared" si="32"/>
        <v>33499.96</v>
      </c>
      <c r="AT136" s="187">
        <f t="shared" si="33"/>
        <v>22457.614000000001</v>
      </c>
    </row>
    <row r="137" spans="1:46" ht="30" x14ac:dyDescent="0.25">
      <c r="A137" s="181" t="s">
        <v>1322</v>
      </c>
      <c r="B137" s="181">
        <v>10.0059</v>
      </c>
      <c r="C137" s="181" t="s">
        <v>8</v>
      </c>
      <c r="D137" s="182" t="s">
        <v>1323</v>
      </c>
      <c r="E137" s="181" t="s">
        <v>547</v>
      </c>
      <c r="F137" s="181" t="s">
        <v>738</v>
      </c>
      <c r="G137" s="181"/>
      <c r="H137" s="189">
        <v>0</v>
      </c>
      <c r="I137" s="189">
        <v>0</v>
      </c>
      <c r="J137" s="189"/>
      <c r="K137" s="189"/>
      <c r="L137" s="189"/>
      <c r="M137" s="189" t="s">
        <v>425</v>
      </c>
      <c r="N137" s="181" t="s">
        <v>426</v>
      </c>
      <c r="O137" s="185"/>
      <c r="P137" s="186" t="s">
        <v>427</v>
      </c>
      <c r="Q137" s="181" t="s">
        <v>428</v>
      </c>
      <c r="R137" s="178" t="s">
        <v>1324</v>
      </c>
      <c r="S137" s="181" t="s">
        <v>1205</v>
      </c>
      <c r="T137" s="181" t="s">
        <v>1206</v>
      </c>
      <c r="U137" s="181" t="s">
        <v>1207</v>
      </c>
      <c r="V137" s="181"/>
      <c r="W137" s="181" t="s">
        <v>503</v>
      </c>
      <c r="X137" s="181" t="s">
        <v>504</v>
      </c>
      <c r="Y137" s="181" t="s">
        <v>1325</v>
      </c>
      <c r="Z137" s="181" t="s">
        <v>1209</v>
      </c>
      <c r="AA137" s="181" t="s">
        <v>1210</v>
      </c>
      <c r="AB137" s="181" t="s">
        <v>453</v>
      </c>
      <c r="AC137" s="181" t="s">
        <v>1207</v>
      </c>
      <c r="AD137" s="187" t="s">
        <v>1211</v>
      </c>
      <c r="AE137" s="181" t="s">
        <v>1212</v>
      </c>
      <c r="AF137" s="181" t="s">
        <v>1213</v>
      </c>
      <c r="AG137" s="181" t="s">
        <v>1326</v>
      </c>
      <c r="AH137" s="181" t="s">
        <v>1327</v>
      </c>
      <c r="AI137" s="187">
        <v>3292500</v>
      </c>
      <c r="AJ137" s="187">
        <v>0</v>
      </c>
      <c r="AK137" s="187">
        <v>100</v>
      </c>
      <c r="AL137" s="187">
        <f t="shared" si="28"/>
        <v>3292600</v>
      </c>
      <c r="AM137" s="187">
        <v>315600</v>
      </c>
      <c r="AN137" s="187">
        <v>0</v>
      </c>
      <c r="AO137" s="187">
        <v>612200</v>
      </c>
      <c r="AP137" s="187">
        <f t="shared" si="29"/>
        <v>927800</v>
      </c>
      <c r="AQ137" s="187">
        <f t="shared" si="30"/>
        <v>2364800</v>
      </c>
      <c r="AR137" s="187">
        <f t="shared" si="31"/>
        <v>8962.5479999999989</v>
      </c>
      <c r="AS137" s="187">
        <f t="shared" si="32"/>
        <v>30291.920000000002</v>
      </c>
      <c r="AT137" s="187">
        <f t="shared" si="33"/>
        <v>21329.372000000003</v>
      </c>
    </row>
    <row r="138" spans="1:46" ht="30" x14ac:dyDescent="0.25">
      <c r="A138" s="181" t="s">
        <v>1328</v>
      </c>
      <c r="B138" s="181">
        <v>1.375</v>
      </c>
      <c r="C138" s="181" t="s">
        <v>8</v>
      </c>
      <c r="D138" s="182" t="s">
        <v>1329</v>
      </c>
      <c r="E138" s="181" t="s">
        <v>547</v>
      </c>
      <c r="F138" s="181" t="s">
        <v>738</v>
      </c>
      <c r="G138" s="181"/>
      <c r="H138" s="189">
        <v>0</v>
      </c>
      <c r="I138" s="189">
        <v>0</v>
      </c>
      <c r="J138" s="189"/>
      <c r="K138" s="189"/>
      <c r="L138" s="189"/>
      <c r="M138" s="189" t="s">
        <v>425</v>
      </c>
      <c r="N138" s="181" t="s">
        <v>426</v>
      </c>
      <c r="O138" s="185"/>
      <c r="P138" s="186" t="s">
        <v>427</v>
      </c>
      <c r="Q138" s="181" t="s">
        <v>428</v>
      </c>
      <c r="R138" s="178" t="s">
        <v>1330</v>
      </c>
      <c r="S138" s="181" t="s">
        <v>1228</v>
      </c>
      <c r="T138" s="181" t="s">
        <v>1206</v>
      </c>
      <c r="U138" s="181" t="s">
        <v>1207</v>
      </c>
      <c r="V138" s="181"/>
      <c r="W138" s="181" t="s">
        <v>503</v>
      </c>
      <c r="X138" s="181" t="s">
        <v>504</v>
      </c>
      <c r="Y138" s="181" t="s">
        <v>1331</v>
      </c>
      <c r="Z138" s="181" t="s">
        <v>1209</v>
      </c>
      <c r="AA138" s="181" t="s">
        <v>1210</v>
      </c>
      <c r="AB138" s="181" t="s">
        <v>453</v>
      </c>
      <c r="AC138" s="181" t="s">
        <v>1207</v>
      </c>
      <c r="AD138" s="187" t="s">
        <v>1252</v>
      </c>
      <c r="AE138" s="181" t="s">
        <v>1332</v>
      </c>
      <c r="AF138" s="181" t="s">
        <v>1333</v>
      </c>
      <c r="AG138" s="181" t="s">
        <v>1334</v>
      </c>
      <c r="AH138" s="181" t="s">
        <v>1335</v>
      </c>
      <c r="AI138" s="187">
        <v>452400</v>
      </c>
      <c r="AJ138" s="187">
        <v>0</v>
      </c>
      <c r="AK138" s="187">
        <v>100</v>
      </c>
      <c r="AL138" s="187">
        <f t="shared" si="28"/>
        <v>452500</v>
      </c>
      <c r="AM138" s="187">
        <v>159100</v>
      </c>
      <c r="AN138" s="187">
        <v>0</v>
      </c>
      <c r="AO138" s="187">
        <v>363800</v>
      </c>
      <c r="AP138" s="187">
        <f t="shared" si="29"/>
        <v>522900</v>
      </c>
      <c r="AQ138" s="187">
        <f t="shared" si="30"/>
        <v>-70400</v>
      </c>
      <c r="AR138" s="187">
        <f t="shared" si="31"/>
        <v>5051.2139999999999</v>
      </c>
      <c r="AS138" s="187">
        <f t="shared" si="32"/>
        <v>4163</v>
      </c>
      <c r="AT138" s="187">
        <f t="shared" si="33"/>
        <v>-888.21399999999994</v>
      </c>
    </row>
    <row r="139" spans="1:46" ht="30" x14ac:dyDescent="0.25">
      <c r="A139" s="181" t="s">
        <v>1336</v>
      </c>
      <c r="B139" s="181">
        <v>7.4047000000000001</v>
      </c>
      <c r="C139" s="181" t="s">
        <v>8</v>
      </c>
      <c r="D139" s="182" t="s">
        <v>1337</v>
      </c>
      <c r="E139" s="181" t="s">
        <v>547</v>
      </c>
      <c r="F139" s="181" t="s">
        <v>738</v>
      </c>
      <c r="G139" s="181"/>
      <c r="H139" s="189">
        <v>0</v>
      </c>
      <c r="I139" s="189">
        <v>0</v>
      </c>
      <c r="J139" s="189"/>
      <c r="K139" s="189"/>
      <c r="L139" s="189"/>
      <c r="M139" s="189" t="s">
        <v>425</v>
      </c>
      <c r="N139" s="181" t="s">
        <v>426</v>
      </c>
      <c r="O139" s="185"/>
      <c r="P139" s="186" t="s">
        <v>427</v>
      </c>
      <c r="Q139" s="181" t="s">
        <v>428</v>
      </c>
      <c r="R139" s="178" t="s">
        <v>1338</v>
      </c>
      <c r="S139" s="181" t="s">
        <v>1228</v>
      </c>
      <c r="T139" s="181" t="s">
        <v>1206</v>
      </c>
      <c r="U139" s="181" t="s">
        <v>1207</v>
      </c>
      <c r="V139" s="181"/>
      <c r="W139" s="181" t="s">
        <v>503</v>
      </c>
      <c r="X139" s="181" t="s">
        <v>504</v>
      </c>
      <c r="Y139" s="181" t="s">
        <v>1339</v>
      </c>
      <c r="Z139" s="181" t="s">
        <v>1340</v>
      </c>
      <c r="AA139" s="181" t="s">
        <v>1210</v>
      </c>
      <c r="AB139" s="181" t="s">
        <v>453</v>
      </c>
      <c r="AC139" s="181" t="s">
        <v>1341</v>
      </c>
      <c r="AD139" s="187" t="s">
        <v>1342</v>
      </c>
      <c r="AE139" s="181" t="s">
        <v>1343</v>
      </c>
      <c r="AF139" s="181" t="s">
        <v>1344</v>
      </c>
      <c r="AG139" s="181" t="s">
        <v>1345</v>
      </c>
      <c r="AH139" s="181" t="s">
        <v>1346</v>
      </c>
      <c r="AI139" s="187">
        <v>2436500</v>
      </c>
      <c r="AJ139" s="187">
        <v>0</v>
      </c>
      <c r="AK139" s="187">
        <v>100</v>
      </c>
      <c r="AL139" s="187">
        <f t="shared" si="28"/>
        <v>2436600</v>
      </c>
      <c r="AM139" s="187">
        <v>274600</v>
      </c>
      <c r="AN139" s="187">
        <v>0</v>
      </c>
      <c r="AO139" s="187">
        <v>983600</v>
      </c>
      <c r="AP139" s="187">
        <f t="shared" si="29"/>
        <v>1258200</v>
      </c>
      <c r="AQ139" s="187">
        <f t="shared" si="30"/>
        <v>1178400</v>
      </c>
      <c r="AR139" s="187">
        <f t="shared" si="31"/>
        <v>12154.212</v>
      </c>
      <c r="AS139" s="187">
        <f t="shared" si="32"/>
        <v>22416.720000000001</v>
      </c>
      <c r="AT139" s="187">
        <f t="shared" si="33"/>
        <v>10262.508000000002</v>
      </c>
    </row>
    <row r="140" spans="1:46" ht="30" x14ac:dyDescent="0.25">
      <c r="A140" s="181" t="s">
        <v>1347</v>
      </c>
      <c r="B140" s="181">
        <v>1.8365</v>
      </c>
      <c r="C140" s="181" t="s">
        <v>8</v>
      </c>
      <c r="D140" s="182" t="s">
        <v>1348</v>
      </c>
      <c r="E140" s="181" t="s">
        <v>547</v>
      </c>
      <c r="F140" s="181" t="s">
        <v>738</v>
      </c>
      <c r="G140" s="181"/>
      <c r="H140" s="189">
        <v>0</v>
      </c>
      <c r="I140" s="189">
        <v>0</v>
      </c>
      <c r="J140" s="189"/>
      <c r="K140" s="189"/>
      <c r="L140" s="189"/>
      <c r="M140" s="189" t="s">
        <v>425</v>
      </c>
      <c r="N140" s="181" t="s">
        <v>426</v>
      </c>
      <c r="O140" s="185"/>
      <c r="P140" s="186" t="s">
        <v>427</v>
      </c>
      <c r="Q140" s="181" t="s">
        <v>428</v>
      </c>
      <c r="R140" s="178" t="s">
        <v>1349</v>
      </c>
      <c r="S140" s="181" t="s">
        <v>1228</v>
      </c>
      <c r="T140" s="181" t="s">
        <v>1206</v>
      </c>
      <c r="U140" s="181" t="s">
        <v>1207</v>
      </c>
      <c r="V140" s="181"/>
      <c r="W140" s="181" t="s">
        <v>503</v>
      </c>
      <c r="X140" s="181" t="s">
        <v>504</v>
      </c>
      <c r="Y140" s="181" t="s">
        <v>1350</v>
      </c>
      <c r="Z140" s="181" t="s">
        <v>1209</v>
      </c>
      <c r="AA140" s="181" t="s">
        <v>1210</v>
      </c>
      <c r="AB140" s="181" t="s">
        <v>453</v>
      </c>
      <c r="AC140" s="181" t="s">
        <v>1207</v>
      </c>
      <c r="AD140" s="187" t="s">
        <v>1351</v>
      </c>
      <c r="AE140" s="181" t="s">
        <v>1352</v>
      </c>
      <c r="AF140" s="181" t="s">
        <v>1353</v>
      </c>
      <c r="AG140" s="181" t="s">
        <v>1354</v>
      </c>
      <c r="AH140" s="181" t="s">
        <v>1355</v>
      </c>
      <c r="AI140" s="187">
        <v>604200</v>
      </c>
      <c r="AJ140" s="187">
        <v>0</v>
      </c>
      <c r="AK140" s="187">
        <v>100</v>
      </c>
      <c r="AL140" s="187">
        <f t="shared" si="28"/>
        <v>604300</v>
      </c>
      <c r="AM140" s="187">
        <v>168800</v>
      </c>
      <c r="AN140" s="187">
        <v>0</v>
      </c>
      <c r="AO140" s="187">
        <v>591900</v>
      </c>
      <c r="AP140" s="187">
        <f t="shared" si="29"/>
        <v>760700</v>
      </c>
      <c r="AQ140" s="187">
        <f t="shared" si="30"/>
        <v>-156400</v>
      </c>
      <c r="AR140" s="187">
        <f t="shared" si="31"/>
        <v>7348.3620000000001</v>
      </c>
      <c r="AS140" s="187">
        <f t="shared" si="32"/>
        <v>5559.56</v>
      </c>
      <c r="AT140" s="187">
        <f t="shared" si="33"/>
        <v>-1788.8019999999997</v>
      </c>
    </row>
    <row r="141" spans="1:46" x14ac:dyDescent="0.25">
      <c r="A141" s="181" t="s">
        <v>1356</v>
      </c>
      <c r="B141" s="181">
        <v>161.27539999999999</v>
      </c>
      <c r="C141" s="181" t="s">
        <v>8</v>
      </c>
      <c r="D141" s="182" t="s">
        <v>1357</v>
      </c>
      <c r="E141" s="181" t="s">
        <v>547</v>
      </c>
      <c r="F141" s="181" t="s">
        <v>738</v>
      </c>
      <c r="G141" s="181"/>
      <c r="H141" s="189">
        <v>0</v>
      </c>
      <c r="I141" s="189">
        <v>0</v>
      </c>
      <c r="J141" s="189"/>
      <c r="K141" s="189"/>
      <c r="L141" s="189"/>
      <c r="M141" s="189" t="s">
        <v>425</v>
      </c>
      <c r="N141" s="181" t="s">
        <v>426</v>
      </c>
      <c r="O141" s="185"/>
      <c r="P141" s="186" t="s">
        <v>427</v>
      </c>
      <c r="Q141" s="181" t="s">
        <v>428</v>
      </c>
      <c r="R141" s="178" t="s">
        <v>1358</v>
      </c>
      <c r="S141" s="181" t="s">
        <v>1240</v>
      </c>
      <c r="T141" s="181" t="s">
        <v>474</v>
      </c>
      <c r="U141" s="181" t="s">
        <v>475</v>
      </c>
      <c r="V141" s="181"/>
      <c r="W141" s="181" t="s">
        <v>503</v>
      </c>
      <c r="X141" s="181" t="s">
        <v>504</v>
      </c>
      <c r="Y141" s="181" t="s">
        <v>1241</v>
      </c>
      <c r="Z141" s="181" t="s">
        <v>1359</v>
      </c>
      <c r="AA141" s="181" t="s">
        <v>8</v>
      </c>
      <c r="AB141" s="181" t="s">
        <v>453</v>
      </c>
      <c r="AC141" s="181" t="s">
        <v>1360</v>
      </c>
      <c r="AD141" s="187" t="s">
        <v>439</v>
      </c>
      <c r="AE141" s="181" t="s">
        <v>496</v>
      </c>
      <c r="AF141" s="181" t="s">
        <v>519</v>
      </c>
      <c r="AG141" s="181" t="s">
        <v>439</v>
      </c>
      <c r="AH141" s="181" t="s">
        <v>1361</v>
      </c>
      <c r="AI141" s="187">
        <v>53069700</v>
      </c>
      <c r="AJ141" s="187">
        <v>0</v>
      </c>
      <c r="AK141" s="187">
        <v>100</v>
      </c>
      <c r="AL141" s="187">
        <f t="shared" si="28"/>
        <v>53069800</v>
      </c>
      <c r="AM141" s="187">
        <v>2966800</v>
      </c>
      <c r="AN141" s="187">
        <v>94300</v>
      </c>
      <c r="AO141" s="187">
        <v>0</v>
      </c>
      <c r="AP141" s="187">
        <f t="shared" si="29"/>
        <v>3061100</v>
      </c>
      <c r="AQ141" s="187">
        <f t="shared" si="30"/>
        <v>50008700</v>
      </c>
      <c r="AR141" s="187">
        <f t="shared" si="31"/>
        <v>29570.225999999999</v>
      </c>
      <c r="AS141" s="187">
        <f t="shared" si="32"/>
        <v>488242.16000000003</v>
      </c>
      <c r="AT141" s="187">
        <f t="shared" si="33"/>
        <v>458671.93400000001</v>
      </c>
    </row>
    <row r="142" spans="1:46" x14ac:dyDescent="0.25">
      <c r="A142" s="181" t="s">
        <v>1362</v>
      </c>
      <c r="B142" s="181">
        <v>10.0098</v>
      </c>
      <c r="C142" s="181" t="s">
        <v>8</v>
      </c>
      <c r="D142" s="182" t="s">
        <v>1363</v>
      </c>
      <c r="E142" s="181" t="s">
        <v>547</v>
      </c>
      <c r="F142" s="181" t="s">
        <v>738</v>
      </c>
      <c r="G142" s="181"/>
      <c r="H142" s="189">
        <v>0</v>
      </c>
      <c r="I142" s="189">
        <v>0</v>
      </c>
      <c r="J142" s="189"/>
      <c r="K142" s="189"/>
      <c r="L142" s="189"/>
      <c r="M142" s="189" t="s">
        <v>425</v>
      </c>
      <c r="N142" s="181" t="s">
        <v>426</v>
      </c>
      <c r="O142" s="185"/>
      <c r="P142" s="186" t="s">
        <v>427</v>
      </c>
      <c r="Q142" s="181" t="s">
        <v>428</v>
      </c>
      <c r="R142" s="178" t="s">
        <v>574</v>
      </c>
      <c r="S142" s="181" t="s">
        <v>1155</v>
      </c>
      <c r="T142" s="181" t="s">
        <v>474</v>
      </c>
      <c r="U142" s="181" t="s">
        <v>475</v>
      </c>
      <c r="V142" s="181"/>
      <c r="W142" s="181" t="s">
        <v>503</v>
      </c>
      <c r="X142" s="181" t="s">
        <v>504</v>
      </c>
      <c r="Y142" s="181" t="s">
        <v>1364</v>
      </c>
      <c r="Z142" s="181" t="s">
        <v>742</v>
      </c>
      <c r="AA142" s="181" t="s">
        <v>8</v>
      </c>
      <c r="AB142" s="181" t="s">
        <v>453</v>
      </c>
      <c r="AC142" s="181" t="s">
        <v>475</v>
      </c>
      <c r="AD142" s="187" t="s">
        <v>439</v>
      </c>
      <c r="AE142" s="181" t="s">
        <v>556</v>
      </c>
      <c r="AF142" s="181" t="s">
        <v>1365</v>
      </c>
      <c r="AG142" s="181" t="s">
        <v>439</v>
      </c>
      <c r="AH142" s="181" t="s">
        <v>1366</v>
      </c>
      <c r="AI142" s="187">
        <v>3293800</v>
      </c>
      <c r="AJ142" s="187">
        <v>0</v>
      </c>
      <c r="AK142" s="187">
        <v>100</v>
      </c>
      <c r="AL142" s="187">
        <f t="shared" si="28"/>
        <v>3293900</v>
      </c>
      <c r="AM142" s="187">
        <v>315700</v>
      </c>
      <c r="AN142" s="187">
        <v>0</v>
      </c>
      <c r="AO142" s="187">
        <v>1567000</v>
      </c>
      <c r="AP142" s="187">
        <f t="shared" si="29"/>
        <v>1882700</v>
      </c>
      <c r="AQ142" s="187">
        <f t="shared" si="30"/>
        <v>1411200</v>
      </c>
      <c r="AR142" s="187">
        <f t="shared" si="31"/>
        <v>18186.881999999998</v>
      </c>
      <c r="AS142" s="187">
        <f t="shared" si="32"/>
        <v>30303.88</v>
      </c>
      <c r="AT142" s="187">
        <f t="shared" si="33"/>
        <v>12116.998000000003</v>
      </c>
    </row>
    <row r="143" spans="1:46" x14ac:dyDescent="0.25">
      <c r="A143" s="181" t="s">
        <v>1367</v>
      </c>
      <c r="B143" s="181">
        <v>11.1089</v>
      </c>
      <c r="C143" s="181" t="s">
        <v>8</v>
      </c>
      <c r="D143" s="182" t="s">
        <v>1368</v>
      </c>
      <c r="E143" s="181" t="s">
        <v>547</v>
      </c>
      <c r="F143" s="181" t="s">
        <v>738</v>
      </c>
      <c r="G143" s="181"/>
      <c r="H143" s="189">
        <v>0</v>
      </c>
      <c r="I143" s="189">
        <v>0</v>
      </c>
      <c r="J143" s="189"/>
      <c r="K143" s="189"/>
      <c r="L143" s="189"/>
      <c r="M143" s="189" t="s">
        <v>425</v>
      </c>
      <c r="N143" s="181" t="s">
        <v>426</v>
      </c>
      <c r="O143" s="185"/>
      <c r="P143" s="186" t="s">
        <v>427</v>
      </c>
      <c r="Q143" s="181" t="s">
        <v>428</v>
      </c>
      <c r="R143" s="178" t="s">
        <v>1369</v>
      </c>
      <c r="S143" s="181" t="s">
        <v>1155</v>
      </c>
      <c r="T143" s="181" t="s">
        <v>474</v>
      </c>
      <c r="U143" s="181" t="s">
        <v>475</v>
      </c>
      <c r="V143" s="181"/>
      <c r="W143" s="181" t="s">
        <v>503</v>
      </c>
      <c r="X143" s="181" t="s">
        <v>504</v>
      </c>
      <c r="Y143" s="181" t="s">
        <v>1370</v>
      </c>
      <c r="Z143" s="181" t="s">
        <v>1371</v>
      </c>
      <c r="AA143" s="181" t="s">
        <v>1372</v>
      </c>
      <c r="AB143" s="181" t="s">
        <v>453</v>
      </c>
      <c r="AC143" s="181" t="s">
        <v>1373</v>
      </c>
      <c r="AD143" s="187" t="s">
        <v>641</v>
      </c>
      <c r="AE143" s="181" t="s">
        <v>1374</v>
      </c>
      <c r="AF143" s="181" t="s">
        <v>1375</v>
      </c>
      <c r="AG143" s="181" t="s">
        <v>1376</v>
      </c>
      <c r="AH143" s="181" t="s">
        <v>1377</v>
      </c>
      <c r="AI143" s="187">
        <v>3655400</v>
      </c>
      <c r="AJ143" s="187">
        <v>0</v>
      </c>
      <c r="AK143" s="187">
        <v>100</v>
      </c>
      <c r="AL143" s="187">
        <f t="shared" si="28"/>
        <v>3655500</v>
      </c>
      <c r="AM143" s="187">
        <v>340800</v>
      </c>
      <c r="AN143" s="187">
        <v>0</v>
      </c>
      <c r="AO143" s="187">
        <v>554900</v>
      </c>
      <c r="AP143" s="187">
        <f t="shared" si="29"/>
        <v>895700</v>
      </c>
      <c r="AQ143" s="187">
        <f t="shared" si="30"/>
        <v>2759800</v>
      </c>
      <c r="AR143" s="187">
        <f t="shared" si="31"/>
        <v>8652.4619999999995</v>
      </c>
      <c r="AS143" s="187">
        <f t="shared" si="32"/>
        <v>33630.6</v>
      </c>
      <c r="AT143" s="187">
        <f t="shared" si="33"/>
        <v>24978.137999999999</v>
      </c>
    </row>
    <row r="144" spans="1:46" x14ac:dyDescent="0.25">
      <c r="A144" s="181" t="s">
        <v>1378</v>
      </c>
      <c r="B144" s="181">
        <v>10.0002</v>
      </c>
      <c r="C144" s="181" t="s">
        <v>8</v>
      </c>
      <c r="D144" s="182" t="s">
        <v>1379</v>
      </c>
      <c r="E144" s="181" t="s">
        <v>547</v>
      </c>
      <c r="F144" s="181" t="s">
        <v>738</v>
      </c>
      <c r="G144" s="181"/>
      <c r="H144" s="189">
        <v>0</v>
      </c>
      <c r="I144" s="189">
        <v>0</v>
      </c>
      <c r="J144" s="189"/>
      <c r="K144" s="189"/>
      <c r="L144" s="189"/>
      <c r="M144" s="189" t="s">
        <v>425</v>
      </c>
      <c r="N144" s="181" t="s">
        <v>426</v>
      </c>
      <c r="O144" s="185"/>
      <c r="P144" s="186" t="s">
        <v>427</v>
      </c>
      <c r="Q144" s="181" t="s">
        <v>428</v>
      </c>
      <c r="R144" s="178" t="s">
        <v>1380</v>
      </c>
      <c r="S144" s="181" t="s">
        <v>1155</v>
      </c>
      <c r="T144" s="181" t="s">
        <v>474</v>
      </c>
      <c r="U144" s="181" t="s">
        <v>475</v>
      </c>
      <c r="V144" s="181"/>
      <c r="W144" s="181" t="s">
        <v>490</v>
      </c>
      <c r="X144" s="181" t="s">
        <v>14</v>
      </c>
      <c r="Y144" s="181" t="s">
        <v>1381</v>
      </c>
      <c r="Z144" s="181" t="s">
        <v>517</v>
      </c>
      <c r="AA144" s="181" t="s">
        <v>86</v>
      </c>
      <c r="AB144" s="181" t="s">
        <v>453</v>
      </c>
      <c r="AC144" s="181" t="s">
        <v>518</v>
      </c>
      <c r="AD144" s="187" t="s">
        <v>1382</v>
      </c>
      <c r="AE144" s="181" t="s">
        <v>1383</v>
      </c>
      <c r="AF144" s="181" t="s">
        <v>1384</v>
      </c>
      <c r="AG144" s="181" t="s">
        <v>1385</v>
      </c>
      <c r="AH144" s="181" t="s">
        <v>1386</v>
      </c>
      <c r="AI144" s="187">
        <v>3290700</v>
      </c>
      <c r="AJ144" s="187">
        <v>0</v>
      </c>
      <c r="AK144" s="187">
        <v>0</v>
      </c>
      <c r="AL144" s="187">
        <f t="shared" si="28"/>
        <v>3290700</v>
      </c>
      <c r="AM144" s="187">
        <v>333000</v>
      </c>
      <c r="AN144" s="187">
        <v>0</v>
      </c>
      <c r="AO144" s="187">
        <v>0</v>
      </c>
      <c r="AP144" s="187">
        <f t="shared" si="29"/>
        <v>333000</v>
      </c>
      <c r="AQ144" s="187">
        <f t="shared" si="30"/>
        <v>2957700</v>
      </c>
      <c r="AR144" s="187">
        <f t="shared" si="31"/>
        <v>3216.7799999999997</v>
      </c>
      <c r="AS144" s="187">
        <f t="shared" si="32"/>
        <v>30274.440000000002</v>
      </c>
      <c r="AT144" s="187">
        <f t="shared" si="33"/>
        <v>27057.660000000003</v>
      </c>
    </row>
    <row r="145" spans="1:46" ht="30" x14ac:dyDescent="0.25">
      <c r="A145" s="181" t="s">
        <v>1387</v>
      </c>
      <c r="B145" s="181">
        <v>17.4437</v>
      </c>
      <c r="C145" s="181" t="s">
        <v>8</v>
      </c>
      <c r="D145" s="182" t="s">
        <v>1388</v>
      </c>
      <c r="E145" s="181" t="s">
        <v>547</v>
      </c>
      <c r="F145" s="181" t="s">
        <v>738</v>
      </c>
      <c r="G145" s="181"/>
      <c r="H145" s="189">
        <v>0</v>
      </c>
      <c r="I145" s="189">
        <v>0</v>
      </c>
      <c r="J145" s="189"/>
      <c r="K145" s="189"/>
      <c r="L145" s="189"/>
      <c r="M145" s="189" t="s">
        <v>425</v>
      </c>
      <c r="N145" s="181" t="s">
        <v>426</v>
      </c>
      <c r="O145" s="185"/>
      <c r="P145" s="186" t="s">
        <v>427</v>
      </c>
      <c r="Q145" s="181" t="s">
        <v>428</v>
      </c>
      <c r="R145" s="178" t="s">
        <v>1389</v>
      </c>
      <c r="S145" s="181" t="s">
        <v>740</v>
      </c>
      <c r="T145" s="181" t="s">
        <v>474</v>
      </c>
      <c r="U145" s="181" t="s">
        <v>475</v>
      </c>
      <c r="V145" s="181"/>
      <c r="W145" s="181" t="s">
        <v>503</v>
      </c>
      <c r="X145" s="181" t="s">
        <v>504</v>
      </c>
      <c r="Y145" s="181" t="s">
        <v>1390</v>
      </c>
      <c r="Z145" s="181" t="s">
        <v>742</v>
      </c>
      <c r="AA145" s="181" t="s">
        <v>8</v>
      </c>
      <c r="AB145" s="181" t="s">
        <v>453</v>
      </c>
      <c r="AC145" s="181" t="s">
        <v>475</v>
      </c>
      <c r="AD145" s="187" t="s">
        <v>439</v>
      </c>
      <c r="AE145" s="181" t="s">
        <v>1391</v>
      </c>
      <c r="AF145" s="181" t="s">
        <v>1392</v>
      </c>
      <c r="AG145" s="181" t="s">
        <v>1393</v>
      </c>
      <c r="AH145" s="181" t="s">
        <v>1391</v>
      </c>
      <c r="AI145" s="187">
        <v>5740000</v>
      </c>
      <c r="AJ145" s="187">
        <v>0</v>
      </c>
      <c r="AK145" s="187">
        <v>100</v>
      </c>
      <c r="AL145" s="187">
        <f t="shared" si="28"/>
        <v>5740100</v>
      </c>
      <c r="AM145" s="187">
        <v>473500</v>
      </c>
      <c r="AN145" s="187">
        <v>0</v>
      </c>
      <c r="AO145" s="187">
        <v>366500</v>
      </c>
      <c r="AP145" s="187">
        <f t="shared" si="29"/>
        <v>840000</v>
      </c>
      <c r="AQ145" s="187">
        <f t="shared" si="30"/>
        <v>4900100</v>
      </c>
      <c r="AR145" s="187">
        <f t="shared" si="31"/>
        <v>8114.4</v>
      </c>
      <c r="AS145" s="187">
        <f t="shared" si="32"/>
        <v>52808.920000000006</v>
      </c>
      <c r="AT145" s="187">
        <f t="shared" si="33"/>
        <v>44694.520000000004</v>
      </c>
    </row>
    <row r="146" spans="1:46" ht="30" x14ac:dyDescent="0.25">
      <c r="A146" s="181" t="s">
        <v>1394</v>
      </c>
      <c r="B146" s="181">
        <v>5.6123000000000003</v>
      </c>
      <c r="C146" s="181" t="s">
        <v>8</v>
      </c>
      <c r="D146" s="182" t="s">
        <v>1395</v>
      </c>
      <c r="E146" s="181" t="s">
        <v>547</v>
      </c>
      <c r="F146" s="181" t="s">
        <v>738</v>
      </c>
      <c r="G146" s="181"/>
      <c r="H146" s="189">
        <v>0</v>
      </c>
      <c r="I146" s="189">
        <v>0</v>
      </c>
      <c r="J146" s="189"/>
      <c r="K146" s="189"/>
      <c r="L146" s="189"/>
      <c r="M146" s="189" t="s">
        <v>425</v>
      </c>
      <c r="N146" s="181" t="s">
        <v>426</v>
      </c>
      <c r="O146" s="185"/>
      <c r="P146" s="186" t="s">
        <v>427</v>
      </c>
      <c r="Q146" s="181" t="s">
        <v>428</v>
      </c>
      <c r="R146" s="178" t="s">
        <v>1396</v>
      </c>
      <c r="S146" s="181" t="s">
        <v>740</v>
      </c>
      <c r="T146" s="181" t="s">
        <v>474</v>
      </c>
      <c r="U146" s="181" t="s">
        <v>475</v>
      </c>
      <c r="V146" s="181"/>
      <c r="W146" s="181" t="s">
        <v>503</v>
      </c>
      <c r="X146" s="181" t="s">
        <v>504</v>
      </c>
      <c r="Y146" s="181" t="s">
        <v>1397</v>
      </c>
      <c r="Z146" s="181" t="s">
        <v>742</v>
      </c>
      <c r="AA146" s="181" t="s">
        <v>8</v>
      </c>
      <c r="AB146" s="181" t="s">
        <v>453</v>
      </c>
      <c r="AC146" s="181" t="s">
        <v>475</v>
      </c>
      <c r="AD146" s="187" t="s">
        <v>439</v>
      </c>
      <c r="AE146" s="181" t="s">
        <v>1398</v>
      </c>
      <c r="AF146" s="181" t="s">
        <v>1395</v>
      </c>
      <c r="AG146" s="181" t="s">
        <v>439</v>
      </c>
      <c r="AH146" s="181" t="s">
        <v>1399</v>
      </c>
      <c r="AI146" s="187">
        <v>1846700</v>
      </c>
      <c r="AJ146" s="187">
        <v>0</v>
      </c>
      <c r="AK146" s="187">
        <v>100</v>
      </c>
      <c r="AL146" s="187">
        <f t="shared" si="28"/>
        <v>1846800</v>
      </c>
      <c r="AM146" s="187">
        <v>237600</v>
      </c>
      <c r="AN146" s="187">
        <v>0</v>
      </c>
      <c r="AO146" s="187">
        <v>580500</v>
      </c>
      <c r="AP146" s="187">
        <f t="shared" si="29"/>
        <v>818100</v>
      </c>
      <c r="AQ146" s="187">
        <f t="shared" si="30"/>
        <v>1028700</v>
      </c>
      <c r="AR146" s="187">
        <f t="shared" si="31"/>
        <v>7902.8459999999995</v>
      </c>
      <c r="AS146" s="187">
        <f t="shared" si="32"/>
        <v>16990.560000000001</v>
      </c>
      <c r="AT146" s="187">
        <f t="shared" si="33"/>
        <v>9087.7140000000018</v>
      </c>
    </row>
    <row r="147" spans="1:46" ht="30" x14ac:dyDescent="0.25">
      <c r="A147" s="181" t="s">
        <v>1400</v>
      </c>
      <c r="B147" s="181">
        <v>2.8275000000000001</v>
      </c>
      <c r="C147" s="181" t="s">
        <v>8</v>
      </c>
      <c r="D147" s="182" t="s">
        <v>1401</v>
      </c>
      <c r="E147" s="181" t="s">
        <v>547</v>
      </c>
      <c r="F147" s="181" t="s">
        <v>738</v>
      </c>
      <c r="G147" s="181"/>
      <c r="H147" s="189">
        <v>0</v>
      </c>
      <c r="I147" s="189">
        <v>0</v>
      </c>
      <c r="J147" s="189"/>
      <c r="K147" s="189"/>
      <c r="L147" s="189"/>
      <c r="M147" s="189" t="s">
        <v>425</v>
      </c>
      <c r="N147" s="181" t="s">
        <v>426</v>
      </c>
      <c r="O147" s="185"/>
      <c r="P147" s="186" t="s">
        <v>427</v>
      </c>
      <c r="Q147" s="181" t="s">
        <v>428</v>
      </c>
      <c r="R147" s="178" t="s">
        <v>1402</v>
      </c>
      <c r="S147" s="181" t="s">
        <v>740</v>
      </c>
      <c r="T147" s="181" t="s">
        <v>474</v>
      </c>
      <c r="U147" s="181" t="s">
        <v>475</v>
      </c>
      <c r="V147" s="181"/>
      <c r="W147" s="181" t="s">
        <v>490</v>
      </c>
      <c r="X147" s="181" t="s">
        <v>14</v>
      </c>
      <c r="Y147" s="181" t="s">
        <v>1397</v>
      </c>
      <c r="Z147" s="181" t="s">
        <v>742</v>
      </c>
      <c r="AA147" s="181" t="s">
        <v>8</v>
      </c>
      <c r="AB147" s="181" t="s">
        <v>453</v>
      </c>
      <c r="AC147" s="181" t="s">
        <v>475</v>
      </c>
      <c r="AD147" s="187" t="s">
        <v>439</v>
      </c>
      <c r="AE147" s="181" t="s">
        <v>1399</v>
      </c>
      <c r="AF147" s="181" t="s">
        <v>1403</v>
      </c>
      <c r="AG147" s="181" t="s">
        <v>439</v>
      </c>
      <c r="AH147" s="181" t="s">
        <v>1404</v>
      </c>
      <c r="AI147" s="187">
        <v>930400</v>
      </c>
      <c r="AJ147" s="187">
        <v>0</v>
      </c>
      <c r="AK147" s="187">
        <v>0</v>
      </c>
      <c r="AL147" s="187">
        <f t="shared" si="28"/>
        <v>930400</v>
      </c>
      <c r="AM147" s="187">
        <v>186700</v>
      </c>
      <c r="AN147" s="187">
        <v>0</v>
      </c>
      <c r="AO147" s="187">
        <v>0</v>
      </c>
      <c r="AP147" s="187">
        <f t="shared" si="29"/>
        <v>186700</v>
      </c>
      <c r="AQ147" s="187">
        <f t="shared" si="30"/>
        <v>743700</v>
      </c>
      <c r="AR147" s="187">
        <f t="shared" si="31"/>
        <v>1803.5219999999999</v>
      </c>
      <c r="AS147" s="187">
        <f t="shared" si="32"/>
        <v>8559.68</v>
      </c>
      <c r="AT147" s="187">
        <f t="shared" si="33"/>
        <v>6756.1580000000004</v>
      </c>
    </row>
    <row r="148" spans="1:46" ht="30" x14ac:dyDescent="0.25">
      <c r="A148" s="181" t="s">
        <v>1405</v>
      </c>
      <c r="B148" s="181">
        <v>5.2516999999999996</v>
      </c>
      <c r="C148" s="181" t="s">
        <v>8</v>
      </c>
      <c r="D148" s="182" t="s">
        <v>1406</v>
      </c>
      <c r="E148" s="181" t="s">
        <v>547</v>
      </c>
      <c r="F148" s="181" t="s">
        <v>738</v>
      </c>
      <c r="G148" s="181"/>
      <c r="H148" s="189">
        <v>0</v>
      </c>
      <c r="I148" s="189">
        <v>0</v>
      </c>
      <c r="J148" s="189"/>
      <c r="K148" s="189"/>
      <c r="L148" s="189"/>
      <c r="M148" s="189" t="s">
        <v>425</v>
      </c>
      <c r="N148" s="181" t="s">
        <v>426</v>
      </c>
      <c r="O148" s="185"/>
      <c r="P148" s="186" t="s">
        <v>427</v>
      </c>
      <c r="Q148" s="181" t="s">
        <v>428</v>
      </c>
      <c r="R148" s="178" t="s">
        <v>1407</v>
      </c>
      <c r="S148" s="181" t="s">
        <v>740</v>
      </c>
      <c r="T148" s="181" t="s">
        <v>474</v>
      </c>
      <c r="U148" s="181" t="s">
        <v>475</v>
      </c>
      <c r="V148" s="181"/>
      <c r="W148" s="181" t="s">
        <v>503</v>
      </c>
      <c r="X148" s="181" t="s">
        <v>504</v>
      </c>
      <c r="Y148" s="181" t="s">
        <v>1397</v>
      </c>
      <c r="Z148" s="181" t="s">
        <v>742</v>
      </c>
      <c r="AA148" s="181" t="s">
        <v>8</v>
      </c>
      <c r="AB148" s="181" t="s">
        <v>453</v>
      </c>
      <c r="AC148" s="181" t="s">
        <v>475</v>
      </c>
      <c r="AD148" s="187" t="s">
        <v>439</v>
      </c>
      <c r="AE148" s="181" t="s">
        <v>496</v>
      </c>
      <c r="AF148" s="181" t="s">
        <v>519</v>
      </c>
      <c r="AG148" s="181" t="s">
        <v>439</v>
      </c>
      <c r="AH148" s="181" t="s">
        <v>1399</v>
      </c>
      <c r="AI148" s="187">
        <v>1728000</v>
      </c>
      <c r="AJ148" s="187">
        <v>0</v>
      </c>
      <c r="AK148" s="187">
        <v>100</v>
      </c>
      <c r="AL148" s="187">
        <f t="shared" si="28"/>
        <v>1728100</v>
      </c>
      <c r="AM148" s="187">
        <v>231100</v>
      </c>
      <c r="AN148" s="187">
        <v>0</v>
      </c>
      <c r="AO148" s="187">
        <v>361600</v>
      </c>
      <c r="AP148" s="187">
        <f t="shared" si="29"/>
        <v>592700</v>
      </c>
      <c r="AQ148" s="187">
        <f t="shared" si="30"/>
        <v>1135400</v>
      </c>
      <c r="AR148" s="187">
        <f t="shared" si="31"/>
        <v>5725.482</v>
      </c>
      <c r="AS148" s="187">
        <f t="shared" si="32"/>
        <v>15898.52</v>
      </c>
      <c r="AT148" s="187">
        <f t="shared" si="33"/>
        <v>10173.038</v>
      </c>
    </row>
    <row r="149" spans="1:46" x14ac:dyDescent="0.25">
      <c r="A149" s="181" t="s">
        <v>1408</v>
      </c>
      <c r="B149" s="181">
        <v>11.7645</v>
      </c>
      <c r="C149" s="181" t="s">
        <v>8</v>
      </c>
      <c r="D149" s="182" t="s">
        <v>1409</v>
      </c>
      <c r="E149" s="181" t="s">
        <v>547</v>
      </c>
      <c r="F149" s="181" t="s">
        <v>738</v>
      </c>
      <c r="G149" s="181"/>
      <c r="H149" s="189">
        <v>0</v>
      </c>
      <c r="I149" s="189">
        <v>0</v>
      </c>
      <c r="J149" s="189"/>
      <c r="K149" s="189"/>
      <c r="L149" s="189"/>
      <c r="M149" s="189" t="s">
        <v>425</v>
      </c>
      <c r="N149" s="181" t="s">
        <v>426</v>
      </c>
      <c r="O149" s="185"/>
      <c r="P149" s="186" t="s">
        <v>427</v>
      </c>
      <c r="Q149" s="181" t="s">
        <v>428</v>
      </c>
      <c r="R149" s="178" t="s">
        <v>1410</v>
      </c>
      <c r="S149" s="181" t="s">
        <v>1192</v>
      </c>
      <c r="T149" s="181" t="s">
        <v>474</v>
      </c>
      <c r="U149" s="181" t="s">
        <v>475</v>
      </c>
      <c r="V149" s="181"/>
      <c r="W149" s="181" t="s">
        <v>490</v>
      </c>
      <c r="X149" s="181" t="s">
        <v>14</v>
      </c>
      <c r="Y149" s="181" t="s">
        <v>1411</v>
      </c>
      <c r="Z149" s="181" t="s">
        <v>517</v>
      </c>
      <c r="AA149" s="181" t="s">
        <v>86</v>
      </c>
      <c r="AB149" s="181" t="s">
        <v>453</v>
      </c>
      <c r="AC149" s="181" t="s">
        <v>518</v>
      </c>
      <c r="AD149" s="187" t="s">
        <v>439</v>
      </c>
      <c r="AE149" s="181" t="s">
        <v>1374</v>
      </c>
      <c r="AF149" s="181" t="s">
        <v>1412</v>
      </c>
      <c r="AG149" s="181" t="s">
        <v>1200</v>
      </c>
      <c r="AH149" s="181" t="s">
        <v>1413</v>
      </c>
      <c r="AI149" s="187">
        <v>3871300</v>
      </c>
      <c r="AJ149" s="187">
        <v>0</v>
      </c>
      <c r="AK149" s="187">
        <v>0</v>
      </c>
      <c r="AL149" s="187">
        <f t="shared" si="28"/>
        <v>3871300</v>
      </c>
      <c r="AM149" s="187">
        <v>351800</v>
      </c>
      <c r="AN149" s="187">
        <v>0</v>
      </c>
      <c r="AO149" s="187">
        <v>0</v>
      </c>
      <c r="AP149" s="187">
        <f t="shared" si="29"/>
        <v>351800</v>
      </c>
      <c r="AQ149" s="187">
        <f t="shared" si="30"/>
        <v>3519500</v>
      </c>
      <c r="AR149" s="187">
        <f t="shared" si="31"/>
        <v>3398.3879999999999</v>
      </c>
      <c r="AS149" s="187">
        <f t="shared" si="32"/>
        <v>35615.96</v>
      </c>
      <c r="AT149" s="187">
        <f t="shared" si="33"/>
        <v>32217.572</v>
      </c>
    </row>
    <row r="150" spans="1:46" ht="30" x14ac:dyDescent="0.25">
      <c r="A150" s="181" t="s">
        <v>1414</v>
      </c>
      <c r="B150" s="181">
        <v>12.66</v>
      </c>
      <c r="C150" s="181" t="s">
        <v>8</v>
      </c>
      <c r="D150" s="182" t="s">
        <v>1415</v>
      </c>
      <c r="E150" s="181" t="s">
        <v>547</v>
      </c>
      <c r="F150" s="181" t="s">
        <v>738</v>
      </c>
      <c r="G150" s="181"/>
      <c r="H150" s="189">
        <v>0</v>
      </c>
      <c r="I150" s="189">
        <v>0</v>
      </c>
      <c r="J150" s="189"/>
      <c r="K150" s="189"/>
      <c r="L150" s="189"/>
      <c r="M150" s="189" t="s">
        <v>425</v>
      </c>
      <c r="N150" s="181" t="s">
        <v>426</v>
      </c>
      <c r="O150" s="185"/>
      <c r="P150" s="186" t="s">
        <v>427</v>
      </c>
      <c r="Q150" s="181" t="s">
        <v>428</v>
      </c>
      <c r="R150" s="178" t="s">
        <v>1416</v>
      </c>
      <c r="S150" s="181" t="s">
        <v>1192</v>
      </c>
      <c r="T150" s="181" t="s">
        <v>474</v>
      </c>
      <c r="U150" s="181" t="s">
        <v>475</v>
      </c>
      <c r="V150" s="181"/>
      <c r="W150" s="181" t="s">
        <v>503</v>
      </c>
      <c r="X150" s="181" t="s">
        <v>504</v>
      </c>
      <c r="Y150" s="181" t="s">
        <v>1417</v>
      </c>
      <c r="Z150" s="181" t="s">
        <v>742</v>
      </c>
      <c r="AA150" s="181" t="s">
        <v>8</v>
      </c>
      <c r="AB150" s="181" t="s">
        <v>453</v>
      </c>
      <c r="AC150" s="181" t="s">
        <v>475</v>
      </c>
      <c r="AD150" s="187" t="s">
        <v>439</v>
      </c>
      <c r="AE150" s="181" t="s">
        <v>496</v>
      </c>
      <c r="AF150" s="181" t="s">
        <v>519</v>
      </c>
      <c r="AG150" s="181" t="s">
        <v>439</v>
      </c>
      <c r="AH150" s="181" t="s">
        <v>938</v>
      </c>
      <c r="AI150" s="187">
        <v>4165800</v>
      </c>
      <c r="AJ150" s="187">
        <v>0</v>
      </c>
      <c r="AK150" s="187">
        <v>100</v>
      </c>
      <c r="AL150" s="187">
        <f t="shared" si="28"/>
        <v>4165900</v>
      </c>
      <c r="AM150" s="187">
        <v>370300</v>
      </c>
      <c r="AN150" s="187">
        <v>0</v>
      </c>
      <c r="AO150" s="187">
        <v>602900</v>
      </c>
      <c r="AP150" s="187">
        <f t="shared" si="29"/>
        <v>973200</v>
      </c>
      <c r="AQ150" s="187">
        <f t="shared" si="30"/>
        <v>3192700</v>
      </c>
      <c r="AR150" s="187">
        <f t="shared" si="31"/>
        <v>9401.1119999999992</v>
      </c>
      <c r="AS150" s="187">
        <f t="shared" si="32"/>
        <v>38326.28</v>
      </c>
      <c r="AT150" s="187">
        <f t="shared" si="33"/>
        <v>28925.167999999998</v>
      </c>
    </row>
    <row r="151" spans="1:46" ht="30" x14ac:dyDescent="0.25">
      <c r="A151" s="181" t="s">
        <v>1418</v>
      </c>
      <c r="B151" s="181">
        <v>12.2744</v>
      </c>
      <c r="C151" s="181" t="s">
        <v>8</v>
      </c>
      <c r="D151" s="182" t="s">
        <v>1419</v>
      </c>
      <c r="E151" s="181" t="s">
        <v>547</v>
      </c>
      <c r="F151" s="181" t="s">
        <v>738</v>
      </c>
      <c r="G151" s="181"/>
      <c r="H151" s="189">
        <v>0</v>
      </c>
      <c r="I151" s="189">
        <v>0</v>
      </c>
      <c r="J151" s="189"/>
      <c r="K151" s="189"/>
      <c r="L151" s="189"/>
      <c r="M151" s="189" t="s">
        <v>425</v>
      </c>
      <c r="N151" s="181" t="s">
        <v>426</v>
      </c>
      <c r="O151" s="185"/>
      <c r="P151" s="186" t="s">
        <v>427</v>
      </c>
      <c r="Q151" s="181" t="s">
        <v>428</v>
      </c>
      <c r="R151" s="178" t="s">
        <v>1275</v>
      </c>
      <c r="S151" s="181" t="s">
        <v>1192</v>
      </c>
      <c r="T151" s="181" t="s">
        <v>474</v>
      </c>
      <c r="U151" s="181" t="s">
        <v>475</v>
      </c>
      <c r="V151" s="181"/>
      <c r="W151" s="181" t="s">
        <v>503</v>
      </c>
      <c r="X151" s="181" t="s">
        <v>504</v>
      </c>
      <c r="Y151" s="181" t="s">
        <v>1420</v>
      </c>
      <c r="Z151" s="181" t="s">
        <v>742</v>
      </c>
      <c r="AA151" s="181" t="s">
        <v>8</v>
      </c>
      <c r="AB151" s="181" t="s">
        <v>453</v>
      </c>
      <c r="AC151" s="181" t="s">
        <v>475</v>
      </c>
      <c r="AD151" s="187" t="s">
        <v>1421</v>
      </c>
      <c r="AE151" s="181" t="s">
        <v>1422</v>
      </c>
      <c r="AF151" s="181" t="s">
        <v>1160</v>
      </c>
      <c r="AG151" s="181" t="s">
        <v>1423</v>
      </c>
      <c r="AH151" s="181" t="s">
        <v>777</v>
      </c>
      <c r="AI151" s="187">
        <v>3973100</v>
      </c>
      <c r="AJ151" s="187">
        <v>0</v>
      </c>
      <c r="AK151" s="187">
        <v>100</v>
      </c>
      <c r="AL151" s="187">
        <f t="shared" si="28"/>
        <v>3973200</v>
      </c>
      <c r="AM151" s="187">
        <v>362300</v>
      </c>
      <c r="AN151" s="187">
        <v>0</v>
      </c>
      <c r="AO151" s="187">
        <v>523400</v>
      </c>
      <c r="AP151" s="187">
        <f t="shared" si="29"/>
        <v>885700</v>
      </c>
      <c r="AQ151" s="187">
        <f t="shared" si="30"/>
        <v>3087500</v>
      </c>
      <c r="AR151" s="187">
        <f t="shared" si="31"/>
        <v>8555.8619999999992</v>
      </c>
      <c r="AS151" s="187">
        <f t="shared" si="32"/>
        <v>36553.440000000002</v>
      </c>
      <c r="AT151" s="187">
        <f t="shared" si="33"/>
        <v>27997.578000000001</v>
      </c>
    </row>
    <row r="152" spans="1:46" ht="30" x14ac:dyDescent="0.25">
      <c r="A152" s="181" t="s">
        <v>1424</v>
      </c>
      <c r="B152" s="181">
        <v>5.9683999999999999</v>
      </c>
      <c r="C152" s="181" t="s">
        <v>8</v>
      </c>
      <c r="D152" s="182" t="s">
        <v>1425</v>
      </c>
      <c r="E152" s="181" t="s">
        <v>547</v>
      </c>
      <c r="F152" s="181" t="s">
        <v>738</v>
      </c>
      <c r="G152" s="181"/>
      <c r="H152" s="189">
        <v>0</v>
      </c>
      <c r="I152" s="189">
        <v>0</v>
      </c>
      <c r="J152" s="189"/>
      <c r="K152" s="189"/>
      <c r="L152" s="189"/>
      <c r="M152" s="189" t="s">
        <v>425</v>
      </c>
      <c r="N152" s="181" t="s">
        <v>426</v>
      </c>
      <c r="O152" s="185"/>
      <c r="P152" s="186" t="s">
        <v>427</v>
      </c>
      <c r="Q152" s="181" t="s">
        <v>428</v>
      </c>
      <c r="R152" s="178" t="s">
        <v>1426</v>
      </c>
      <c r="S152" s="181" t="s">
        <v>1192</v>
      </c>
      <c r="T152" s="181" t="s">
        <v>474</v>
      </c>
      <c r="U152" s="181" t="s">
        <v>475</v>
      </c>
      <c r="V152" s="181"/>
      <c r="W152" s="181" t="s">
        <v>503</v>
      </c>
      <c r="X152" s="181" t="s">
        <v>504</v>
      </c>
      <c r="Y152" s="181" t="s">
        <v>1427</v>
      </c>
      <c r="Z152" s="181" t="s">
        <v>1428</v>
      </c>
      <c r="AA152" s="181" t="s">
        <v>23</v>
      </c>
      <c r="AB152" s="181" t="s">
        <v>453</v>
      </c>
      <c r="AC152" s="181" t="s">
        <v>432</v>
      </c>
      <c r="AD152" s="187" t="s">
        <v>439</v>
      </c>
      <c r="AE152" s="181" t="s">
        <v>496</v>
      </c>
      <c r="AF152" s="181" t="s">
        <v>519</v>
      </c>
      <c r="AG152" s="181" t="s">
        <v>439</v>
      </c>
      <c r="AH152" s="181" t="s">
        <v>1429</v>
      </c>
      <c r="AI152" s="187">
        <v>1963900</v>
      </c>
      <c r="AJ152" s="187">
        <v>0</v>
      </c>
      <c r="AK152" s="187">
        <v>100</v>
      </c>
      <c r="AL152" s="187">
        <f t="shared" ref="AL152:AL215" si="34">SUM(AI152:AK152)</f>
        <v>1964000</v>
      </c>
      <c r="AM152" s="187">
        <v>241600</v>
      </c>
      <c r="AN152" s="187">
        <v>0</v>
      </c>
      <c r="AO152" s="187">
        <v>215700</v>
      </c>
      <c r="AP152" s="187">
        <f t="shared" ref="AP152:AP215" si="35">SUM(AM152:AO152)</f>
        <v>457300</v>
      </c>
      <c r="AQ152" s="187">
        <f t="shared" ref="AQ152:AQ215" si="36">SUM(AL152-AP152)</f>
        <v>1506700</v>
      </c>
      <c r="AR152" s="187">
        <f t="shared" ref="AR152:AR215" si="37">SUM(AP152/100*0.966)</f>
        <v>4417.518</v>
      </c>
      <c r="AS152" s="187">
        <f t="shared" ref="AS152:AS215" si="38">SUM(AL152/100*0.92)</f>
        <v>18068.8</v>
      </c>
      <c r="AT152" s="187">
        <f t="shared" ref="AT152:AT215" si="39">SUM(AS152-AR152)</f>
        <v>13651.281999999999</v>
      </c>
    </row>
    <row r="153" spans="1:46" x14ac:dyDescent="0.25">
      <c r="A153" s="181" t="s">
        <v>1430</v>
      </c>
      <c r="B153" s="181">
        <v>5.9440999999999997</v>
      </c>
      <c r="C153" s="181" t="s">
        <v>8</v>
      </c>
      <c r="D153" s="182" t="s">
        <v>1431</v>
      </c>
      <c r="E153" s="181" t="s">
        <v>547</v>
      </c>
      <c r="F153" s="181" t="s">
        <v>738</v>
      </c>
      <c r="G153" s="181"/>
      <c r="H153" s="189">
        <v>0</v>
      </c>
      <c r="I153" s="189">
        <v>0</v>
      </c>
      <c r="J153" s="189"/>
      <c r="K153" s="189"/>
      <c r="L153" s="189"/>
      <c r="M153" s="189" t="s">
        <v>425</v>
      </c>
      <c r="N153" s="181" t="s">
        <v>426</v>
      </c>
      <c r="O153" s="185"/>
      <c r="P153" s="186" t="s">
        <v>427</v>
      </c>
      <c r="Q153" s="181" t="s">
        <v>428</v>
      </c>
      <c r="R153" s="178" t="s">
        <v>1270</v>
      </c>
      <c r="S153" s="181" t="s">
        <v>1192</v>
      </c>
      <c r="T153" s="181" t="s">
        <v>474</v>
      </c>
      <c r="U153" s="181" t="s">
        <v>475</v>
      </c>
      <c r="V153" s="181"/>
      <c r="W153" s="181" t="s">
        <v>490</v>
      </c>
      <c r="X153" s="181" t="s">
        <v>14</v>
      </c>
      <c r="Y153" s="181" t="s">
        <v>1427</v>
      </c>
      <c r="Z153" s="181" t="s">
        <v>1428</v>
      </c>
      <c r="AA153" s="181" t="s">
        <v>23</v>
      </c>
      <c r="AB153" s="181" t="s">
        <v>453</v>
      </c>
      <c r="AC153" s="181" t="s">
        <v>432</v>
      </c>
      <c r="AD153" s="187" t="s">
        <v>1432</v>
      </c>
      <c r="AE153" s="181" t="s">
        <v>1433</v>
      </c>
      <c r="AF153" s="181" t="s">
        <v>1425</v>
      </c>
      <c r="AG153" s="181" t="s">
        <v>439</v>
      </c>
      <c r="AH153" s="181" t="s">
        <v>1429</v>
      </c>
      <c r="AI153" s="187">
        <v>1956000</v>
      </c>
      <c r="AJ153" s="187">
        <v>0</v>
      </c>
      <c r="AK153" s="187">
        <v>0</v>
      </c>
      <c r="AL153" s="187">
        <f t="shared" si="34"/>
        <v>1956000</v>
      </c>
      <c r="AM153" s="187">
        <v>241400</v>
      </c>
      <c r="AN153" s="187">
        <v>0</v>
      </c>
      <c r="AO153" s="187">
        <v>0</v>
      </c>
      <c r="AP153" s="187">
        <f t="shared" si="35"/>
        <v>241400</v>
      </c>
      <c r="AQ153" s="187">
        <f t="shared" si="36"/>
        <v>1714600</v>
      </c>
      <c r="AR153" s="187">
        <f t="shared" si="37"/>
        <v>2331.924</v>
      </c>
      <c r="AS153" s="187">
        <f t="shared" si="38"/>
        <v>17995.2</v>
      </c>
      <c r="AT153" s="187">
        <f t="shared" si="39"/>
        <v>15663.276000000002</v>
      </c>
    </row>
    <row r="154" spans="1:46" ht="30" x14ac:dyDescent="0.25">
      <c r="A154" s="181" t="s">
        <v>1434</v>
      </c>
      <c r="B154" s="181">
        <v>7.6044</v>
      </c>
      <c r="C154" s="181" t="s">
        <v>8</v>
      </c>
      <c r="D154" s="182" t="s">
        <v>1435</v>
      </c>
      <c r="E154" s="181" t="s">
        <v>547</v>
      </c>
      <c r="F154" s="181" t="s">
        <v>738</v>
      </c>
      <c r="G154" s="181"/>
      <c r="H154" s="189">
        <v>0</v>
      </c>
      <c r="I154" s="189">
        <v>0</v>
      </c>
      <c r="J154" s="189"/>
      <c r="K154" s="189"/>
      <c r="L154" s="189"/>
      <c r="M154" s="189" t="s">
        <v>425</v>
      </c>
      <c r="N154" s="181" t="s">
        <v>426</v>
      </c>
      <c r="O154" s="185"/>
      <c r="P154" s="186" t="s">
        <v>427</v>
      </c>
      <c r="Q154" s="181" t="s">
        <v>428</v>
      </c>
      <c r="R154" s="178" t="s">
        <v>1436</v>
      </c>
      <c r="S154" s="181" t="s">
        <v>1192</v>
      </c>
      <c r="T154" s="181" t="s">
        <v>474</v>
      </c>
      <c r="U154" s="181" t="s">
        <v>475</v>
      </c>
      <c r="V154" s="181"/>
      <c r="W154" s="181" t="s">
        <v>503</v>
      </c>
      <c r="X154" s="181" t="s">
        <v>504</v>
      </c>
      <c r="Y154" s="181" t="s">
        <v>1427</v>
      </c>
      <c r="Z154" s="181" t="s">
        <v>1428</v>
      </c>
      <c r="AA154" s="181" t="s">
        <v>23</v>
      </c>
      <c r="AB154" s="181" t="s">
        <v>453</v>
      </c>
      <c r="AC154" s="181" t="s">
        <v>432</v>
      </c>
      <c r="AD154" s="187" t="s">
        <v>439</v>
      </c>
      <c r="AE154" s="181" t="s">
        <v>496</v>
      </c>
      <c r="AF154" s="181" t="s">
        <v>519</v>
      </c>
      <c r="AG154" s="181" t="s">
        <v>439</v>
      </c>
      <c r="AH154" s="181" t="s">
        <v>1429</v>
      </c>
      <c r="AI154" s="187">
        <v>2502200</v>
      </c>
      <c r="AJ154" s="187">
        <v>0</v>
      </c>
      <c r="AK154" s="187">
        <v>100</v>
      </c>
      <c r="AL154" s="187">
        <f t="shared" si="34"/>
        <v>2502300</v>
      </c>
      <c r="AM154" s="187">
        <v>271800</v>
      </c>
      <c r="AN154" s="187">
        <v>0</v>
      </c>
      <c r="AO154" s="187">
        <v>427800</v>
      </c>
      <c r="AP154" s="187">
        <f t="shared" si="35"/>
        <v>699600</v>
      </c>
      <c r="AQ154" s="187">
        <f t="shared" si="36"/>
        <v>1802700</v>
      </c>
      <c r="AR154" s="187">
        <f t="shared" si="37"/>
        <v>6758.1359999999995</v>
      </c>
      <c r="AS154" s="187">
        <f t="shared" si="38"/>
        <v>23021.16</v>
      </c>
      <c r="AT154" s="187">
        <f t="shared" si="39"/>
        <v>16263.024000000001</v>
      </c>
    </row>
    <row r="155" spans="1:46" ht="30" x14ac:dyDescent="0.25">
      <c r="A155" s="181" t="s">
        <v>1437</v>
      </c>
      <c r="B155" s="181">
        <v>10.151300000000001</v>
      </c>
      <c r="C155" s="181" t="s">
        <v>8</v>
      </c>
      <c r="D155" s="182" t="s">
        <v>1438</v>
      </c>
      <c r="E155" s="181" t="s">
        <v>547</v>
      </c>
      <c r="F155" s="181" t="s">
        <v>738</v>
      </c>
      <c r="G155" s="181"/>
      <c r="H155" s="189">
        <v>0</v>
      </c>
      <c r="I155" s="189">
        <v>0</v>
      </c>
      <c r="J155" s="189"/>
      <c r="K155" s="189"/>
      <c r="L155" s="189"/>
      <c r="M155" s="189" t="s">
        <v>425</v>
      </c>
      <c r="N155" s="181" t="s">
        <v>426</v>
      </c>
      <c r="O155" s="185"/>
      <c r="P155" s="186" t="s">
        <v>427</v>
      </c>
      <c r="Q155" s="181" t="s">
        <v>428</v>
      </c>
      <c r="R155" s="178" t="s">
        <v>574</v>
      </c>
      <c r="S155" s="181" t="s">
        <v>1205</v>
      </c>
      <c r="T155" s="181" t="s">
        <v>1206</v>
      </c>
      <c r="U155" s="181" t="s">
        <v>1207</v>
      </c>
      <c r="V155" s="181"/>
      <c r="W155" s="181" t="s">
        <v>503</v>
      </c>
      <c r="X155" s="181" t="s">
        <v>504</v>
      </c>
      <c r="Y155" s="181" t="s">
        <v>1439</v>
      </c>
      <c r="Z155" s="181" t="s">
        <v>1209</v>
      </c>
      <c r="AA155" s="181" t="s">
        <v>1210</v>
      </c>
      <c r="AB155" s="181" t="s">
        <v>453</v>
      </c>
      <c r="AC155" s="181" t="s">
        <v>1207</v>
      </c>
      <c r="AD155" s="187" t="s">
        <v>439</v>
      </c>
      <c r="AE155" s="181" t="s">
        <v>1440</v>
      </c>
      <c r="AF155" s="181" t="s">
        <v>1441</v>
      </c>
      <c r="AG155" s="181" t="s">
        <v>1442</v>
      </c>
      <c r="AH155" s="181" t="s">
        <v>1443</v>
      </c>
      <c r="AI155" s="187">
        <v>3340300</v>
      </c>
      <c r="AJ155" s="187">
        <v>0</v>
      </c>
      <c r="AK155" s="187">
        <v>100</v>
      </c>
      <c r="AL155" s="187">
        <f t="shared" si="34"/>
        <v>3340400</v>
      </c>
      <c r="AM155" s="187">
        <v>318600</v>
      </c>
      <c r="AN155" s="187">
        <v>0</v>
      </c>
      <c r="AO155" s="187">
        <v>952200</v>
      </c>
      <c r="AP155" s="187">
        <f t="shared" si="35"/>
        <v>1270800</v>
      </c>
      <c r="AQ155" s="187">
        <f t="shared" si="36"/>
        <v>2069600</v>
      </c>
      <c r="AR155" s="187">
        <f t="shared" si="37"/>
        <v>12275.928</v>
      </c>
      <c r="AS155" s="187">
        <f t="shared" si="38"/>
        <v>30731.68</v>
      </c>
      <c r="AT155" s="187">
        <f t="shared" si="39"/>
        <v>18455.752</v>
      </c>
    </row>
    <row r="156" spans="1:46" x14ac:dyDescent="0.25">
      <c r="A156" s="181" t="s">
        <v>1444</v>
      </c>
      <c r="B156" s="181">
        <v>10.8682</v>
      </c>
      <c r="C156" s="181" t="s">
        <v>8</v>
      </c>
      <c r="D156" s="182" t="s">
        <v>1445</v>
      </c>
      <c r="E156" s="181" t="s">
        <v>547</v>
      </c>
      <c r="F156" s="181" t="s">
        <v>738</v>
      </c>
      <c r="G156" s="181"/>
      <c r="H156" s="189">
        <v>0</v>
      </c>
      <c r="I156" s="189">
        <v>0</v>
      </c>
      <c r="J156" s="189"/>
      <c r="K156" s="189"/>
      <c r="L156" s="189"/>
      <c r="M156" s="189" t="s">
        <v>425</v>
      </c>
      <c r="N156" s="181" t="s">
        <v>426</v>
      </c>
      <c r="O156" s="185"/>
      <c r="P156" s="186" t="s">
        <v>427</v>
      </c>
      <c r="Q156" s="181" t="s">
        <v>428</v>
      </c>
      <c r="R156" s="178" t="s">
        <v>1446</v>
      </c>
      <c r="S156" s="181" t="s">
        <v>1205</v>
      </c>
      <c r="T156" s="181" t="s">
        <v>1206</v>
      </c>
      <c r="U156" s="181" t="s">
        <v>1207</v>
      </c>
      <c r="V156" s="181"/>
      <c r="W156" s="181" t="s">
        <v>503</v>
      </c>
      <c r="X156" s="181" t="s">
        <v>504</v>
      </c>
      <c r="Y156" s="181" t="s">
        <v>1447</v>
      </c>
      <c r="Z156" s="181" t="s">
        <v>742</v>
      </c>
      <c r="AA156" s="181" t="s">
        <v>8</v>
      </c>
      <c r="AB156" s="181" t="s">
        <v>453</v>
      </c>
      <c r="AC156" s="181" t="s">
        <v>475</v>
      </c>
      <c r="AD156" s="187" t="s">
        <v>1448</v>
      </c>
      <c r="AE156" s="181" t="s">
        <v>1449</v>
      </c>
      <c r="AF156" s="181" t="s">
        <v>1450</v>
      </c>
      <c r="AG156" s="181" t="s">
        <v>439</v>
      </c>
      <c r="AH156" s="181" t="s">
        <v>1451</v>
      </c>
      <c r="AI156" s="187">
        <v>3576200</v>
      </c>
      <c r="AJ156" s="187">
        <v>0</v>
      </c>
      <c r="AK156" s="187">
        <v>100</v>
      </c>
      <c r="AL156" s="187">
        <f t="shared" si="34"/>
        <v>3576300</v>
      </c>
      <c r="AM156" s="187">
        <v>333400</v>
      </c>
      <c r="AN156" s="187">
        <v>0</v>
      </c>
      <c r="AO156" s="187">
        <v>921200</v>
      </c>
      <c r="AP156" s="187">
        <f t="shared" si="35"/>
        <v>1254600</v>
      </c>
      <c r="AQ156" s="187">
        <f t="shared" si="36"/>
        <v>2321700</v>
      </c>
      <c r="AR156" s="187">
        <f t="shared" si="37"/>
        <v>12119.436</v>
      </c>
      <c r="AS156" s="187">
        <f t="shared" si="38"/>
        <v>32901.96</v>
      </c>
      <c r="AT156" s="187">
        <f t="shared" si="39"/>
        <v>20782.523999999998</v>
      </c>
    </row>
    <row r="157" spans="1:46" x14ac:dyDescent="0.25">
      <c r="A157" s="181" t="s">
        <v>1452</v>
      </c>
      <c r="B157" s="181">
        <v>3.0543</v>
      </c>
      <c r="C157" s="181" t="s">
        <v>8</v>
      </c>
      <c r="D157" s="182" t="s">
        <v>1453</v>
      </c>
      <c r="E157" s="181" t="s">
        <v>547</v>
      </c>
      <c r="F157" s="181" t="s">
        <v>738</v>
      </c>
      <c r="G157" s="181"/>
      <c r="H157" s="189">
        <v>0</v>
      </c>
      <c r="I157" s="189">
        <v>0</v>
      </c>
      <c r="J157" s="189"/>
      <c r="K157" s="189"/>
      <c r="L157" s="189"/>
      <c r="M157" s="189" t="s">
        <v>425</v>
      </c>
      <c r="N157" s="181" t="s">
        <v>426</v>
      </c>
      <c r="O157" s="185"/>
      <c r="P157" s="186" t="s">
        <v>427</v>
      </c>
      <c r="Q157" s="181" t="s">
        <v>428</v>
      </c>
      <c r="R157" s="178" t="s">
        <v>1454</v>
      </c>
      <c r="S157" s="181" t="s">
        <v>1228</v>
      </c>
      <c r="T157" s="181" t="s">
        <v>1206</v>
      </c>
      <c r="U157" s="181" t="s">
        <v>1207</v>
      </c>
      <c r="V157" s="181"/>
      <c r="W157" s="181" t="s">
        <v>503</v>
      </c>
      <c r="X157" s="181" t="s">
        <v>504</v>
      </c>
      <c r="Y157" s="181" t="s">
        <v>1455</v>
      </c>
      <c r="Z157" s="181" t="s">
        <v>1209</v>
      </c>
      <c r="AA157" s="181" t="s">
        <v>1210</v>
      </c>
      <c r="AB157" s="181" t="s">
        <v>453</v>
      </c>
      <c r="AC157" s="181" t="s">
        <v>1207</v>
      </c>
      <c r="AD157" s="187" t="s">
        <v>1456</v>
      </c>
      <c r="AE157" s="181" t="s">
        <v>1457</v>
      </c>
      <c r="AF157" s="181" t="s">
        <v>1458</v>
      </c>
      <c r="AG157" s="181" t="s">
        <v>439</v>
      </c>
      <c r="AH157" s="181" t="s">
        <v>1459</v>
      </c>
      <c r="AI157" s="187">
        <v>1005000</v>
      </c>
      <c r="AJ157" s="187">
        <v>0</v>
      </c>
      <c r="AK157" s="187">
        <v>100</v>
      </c>
      <c r="AL157" s="187">
        <f t="shared" si="34"/>
        <v>1005100</v>
      </c>
      <c r="AM157" s="187">
        <v>196800</v>
      </c>
      <c r="AN157" s="187">
        <v>0</v>
      </c>
      <c r="AO157" s="187">
        <v>557400</v>
      </c>
      <c r="AP157" s="187">
        <f t="shared" si="35"/>
        <v>754200</v>
      </c>
      <c r="AQ157" s="187">
        <f t="shared" si="36"/>
        <v>250900</v>
      </c>
      <c r="AR157" s="187">
        <f t="shared" si="37"/>
        <v>7285.5720000000001</v>
      </c>
      <c r="AS157" s="187">
        <f t="shared" si="38"/>
        <v>9246.92</v>
      </c>
      <c r="AT157" s="187">
        <f t="shared" si="39"/>
        <v>1961.348</v>
      </c>
    </row>
    <row r="158" spans="1:46" x14ac:dyDescent="0.25">
      <c r="A158" s="181" t="s">
        <v>1460</v>
      </c>
      <c r="B158" s="181">
        <v>10.0138</v>
      </c>
      <c r="C158" s="181" t="s">
        <v>8</v>
      </c>
      <c r="D158" s="182" t="s">
        <v>1461</v>
      </c>
      <c r="E158" s="181" t="s">
        <v>547</v>
      </c>
      <c r="F158" s="181" t="s">
        <v>738</v>
      </c>
      <c r="G158" s="181"/>
      <c r="H158" s="189">
        <v>0</v>
      </c>
      <c r="I158" s="189">
        <v>0</v>
      </c>
      <c r="J158" s="189"/>
      <c r="K158" s="189"/>
      <c r="L158" s="189"/>
      <c r="M158" s="189" t="s">
        <v>425</v>
      </c>
      <c r="N158" s="181" t="s">
        <v>426</v>
      </c>
      <c r="O158" s="185"/>
      <c r="P158" s="186" t="s">
        <v>427</v>
      </c>
      <c r="Q158" s="181" t="s">
        <v>428</v>
      </c>
      <c r="R158" s="178" t="s">
        <v>1462</v>
      </c>
      <c r="S158" s="181" t="s">
        <v>1205</v>
      </c>
      <c r="T158" s="181" t="s">
        <v>1206</v>
      </c>
      <c r="U158" s="181" t="s">
        <v>1207</v>
      </c>
      <c r="V158" s="181"/>
      <c r="W158" s="181" t="s">
        <v>503</v>
      </c>
      <c r="X158" s="181" t="s">
        <v>504</v>
      </c>
      <c r="Y158" s="181" t="s">
        <v>1463</v>
      </c>
      <c r="Z158" s="181" t="s">
        <v>1209</v>
      </c>
      <c r="AA158" s="181" t="s">
        <v>1210</v>
      </c>
      <c r="AB158" s="181" t="s">
        <v>453</v>
      </c>
      <c r="AC158" s="181" t="s">
        <v>1207</v>
      </c>
      <c r="AD158" s="187" t="s">
        <v>1464</v>
      </c>
      <c r="AE158" s="181" t="s">
        <v>1465</v>
      </c>
      <c r="AF158" s="181" t="s">
        <v>1466</v>
      </c>
      <c r="AG158" s="181" t="s">
        <v>439</v>
      </c>
      <c r="AH158" s="181" t="s">
        <v>1467</v>
      </c>
      <c r="AI158" s="187">
        <v>3295100</v>
      </c>
      <c r="AJ158" s="187">
        <v>0</v>
      </c>
      <c r="AK158" s="187">
        <v>100</v>
      </c>
      <c r="AL158" s="187">
        <f t="shared" si="34"/>
        <v>3295200</v>
      </c>
      <c r="AM158" s="187">
        <v>318300</v>
      </c>
      <c r="AN158" s="187">
        <v>0</v>
      </c>
      <c r="AO158" s="187">
        <v>906100</v>
      </c>
      <c r="AP158" s="187">
        <f t="shared" si="35"/>
        <v>1224400</v>
      </c>
      <c r="AQ158" s="187">
        <f t="shared" si="36"/>
        <v>2070800</v>
      </c>
      <c r="AR158" s="187">
        <f t="shared" si="37"/>
        <v>11827.704</v>
      </c>
      <c r="AS158" s="187">
        <f t="shared" si="38"/>
        <v>30315.84</v>
      </c>
      <c r="AT158" s="187">
        <f t="shared" si="39"/>
        <v>18488.135999999999</v>
      </c>
    </row>
    <row r="159" spans="1:46" x14ac:dyDescent="0.25">
      <c r="A159" s="181" t="s">
        <v>1468</v>
      </c>
      <c r="B159" s="181">
        <v>5</v>
      </c>
      <c r="C159" s="181" t="s">
        <v>8</v>
      </c>
      <c r="D159" s="182" t="s">
        <v>1469</v>
      </c>
      <c r="E159" s="181" t="s">
        <v>547</v>
      </c>
      <c r="F159" s="181" t="s">
        <v>738</v>
      </c>
      <c r="G159" s="181"/>
      <c r="H159" s="189">
        <v>0</v>
      </c>
      <c r="I159" s="189">
        <v>0</v>
      </c>
      <c r="J159" s="189"/>
      <c r="K159" s="189"/>
      <c r="L159" s="189"/>
      <c r="M159" s="189" t="s">
        <v>425</v>
      </c>
      <c r="N159" s="181" t="s">
        <v>426</v>
      </c>
      <c r="O159" s="185"/>
      <c r="P159" s="186" t="s">
        <v>427</v>
      </c>
      <c r="Q159" s="181" t="s">
        <v>428</v>
      </c>
      <c r="R159" s="178" t="s">
        <v>1470</v>
      </c>
      <c r="S159" s="181" t="s">
        <v>1228</v>
      </c>
      <c r="T159" s="181" t="s">
        <v>1206</v>
      </c>
      <c r="U159" s="181" t="s">
        <v>1207</v>
      </c>
      <c r="V159" s="181"/>
      <c r="W159" s="181" t="s">
        <v>503</v>
      </c>
      <c r="X159" s="181" t="s">
        <v>504</v>
      </c>
      <c r="Y159" s="181" t="s">
        <v>1471</v>
      </c>
      <c r="Z159" s="181" t="s">
        <v>1472</v>
      </c>
      <c r="AA159" s="181" t="s">
        <v>1210</v>
      </c>
      <c r="AB159" s="181" t="s">
        <v>453</v>
      </c>
      <c r="AC159" s="181" t="s">
        <v>1473</v>
      </c>
      <c r="AD159" s="187" t="s">
        <v>439</v>
      </c>
      <c r="AE159" s="181" t="s">
        <v>496</v>
      </c>
      <c r="AF159" s="181" t="s">
        <v>519</v>
      </c>
      <c r="AG159" s="181" t="s">
        <v>1474</v>
      </c>
      <c r="AH159" s="181" t="s">
        <v>1475</v>
      </c>
      <c r="AI159" s="187">
        <v>1645200</v>
      </c>
      <c r="AJ159" s="187">
        <v>0</v>
      </c>
      <c r="AK159" s="187">
        <v>100</v>
      </c>
      <c r="AL159" s="187">
        <f t="shared" si="34"/>
        <v>1645300</v>
      </c>
      <c r="AM159" s="187">
        <v>234900</v>
      </c>
      <c r="AN159" s="187">
        <v>0</v>
      </c>
      <c r="AO159" s="187">
        <v>379800</v>
      </c>
      <c r="AP159" s="187">
        <f t="shared" si="35"/>
        <v>614700</v>
      </c>
      <c r="AQ159" s="187">
        <f t="shared" si="36"/>
        <v>1030600</v>
      </c>
      <c r="AR159" s="187">
        <f t="shared" si="37"/>
        <v>5938.0019999999995</v>
      </c>
      <c r="AS159" s="187">
        <f t="shared" si="38"/>
        <v>15136.76</v>
      </c>
      <c r="AT159" s="187">
        <f t="shared" si="39"/>
        <v>9198.7580000000016</v>
      </c>
    </row>
    <row r="160" spans="1:46" ht="30" x14ac:dyDescent="0.25">
      <c r="A160" s="181" t="s">
        <v>1476</v>
      </c>
      <c r="B160" s="181">
        <v>10.007300000000001</v>
      </c>
      <c r="C160" s="181" t="s">
        <v>8</v>
      </c>
      <c r="D160" s="182" t="s">
        <v>1477</v>
      </c>
      <c r="E160" s="181" t="s">
        <v>547</v>
      </c>
      <c r="F160" s="181" t="s">
        <v>738</v>
      </c>
      <c r="G160" s="181"/>
      <c r="H160" s="189">
        <v>0</v>
      </c>
      <c r="I160" s="189">
        <v>0</v>
      </c>
      <c r="J160" s="189"/>
      <c r="K160" s="189"/>
      <c r="L160" s="189"/>
      <c r="M160" s="189" t="s">
        <v>425</v>
      </c>
      <c r="N160" s="181" t="s">
        <v>426</v>
      </c>
      <c r="O160" s="185"/>
      <c r="P160" s="186" t="s">
        <v>427</v>
      </c>
      <c r="Q160" s="181" t="s">
        <v>428</v>
      </c>
      <c r="R160" s="178" t="s">
        <v>1478</v>
      </c>
      <c r="S160" s="181" t="s">
        <v>1205</v>
      </c>
      <c r="T160" s="181" t="s">
        <v>1206</v>
      </c>
      <c r="U160" s="181" t="s">
        <v>1207</v>
      </c>
      <c r="V160" s="181"/>
      <c r="W160" s="181" t="s">
        <v>503</v>
      </c>
      <c r="X160" s="181" t="s">
        <v>504</v>
      </c>
      <c r="Y160" s="181" t="s">
        <v>1479</v>
      </c>
      <c r="Z160" s="181" t="s">
        <v>1209</v>
      </c>
      <c r="AA160" s="181" t="s">
        <v>1210</v>
      </c>
      <c r="AB160" s="181" t="s">
        <v>453</v>
      </c>
      <c r="AC160" s="181" t="s">
        <v>1207</v>
      </c>
      <c r="AD160" s="187" t="s">
        <v>1480</v>
      </c>
      <c r="AE160" s="181" t="s">
        <v>1481</v>
      </c>
      <c r="AF160" s="181" t="s">
        <v>1482</v>
      </c>
      <c r="AG160" s="181" t="s">
        <v>1483</v>
      </c>
      <c r="AH160" s="181" t="s">
        <v>1484</v>
      </c>
      <c r="AI160" s="187">
        <v>3292900</v>
      </c>
      <c r="AJ160" s="187">
        <v>0</v>
      </c>
      <c r="AK160" s="187">
        <v>100</v>
      </c>
      <c r="AL160" s="187">
        <f t="shared" si="34"/>
        <v>3293000</v>
      </c>
      <c r="AM160" s="187">
        <v>315600</v>
      </c>
      <c r="AN160" s="187">
        <v>0</v>
      </c>
      <c r="AO160" s="187">
        <v>918000</v>
      </c>
      <c r="AP160" s="187">
        <f t="shared" si="35"/>
        <v>1233600</v>
      </c>
      <c r="AQ160" s="187">
        <f t="shared" si="36"/>
        <v>2059400</v>
      </c>
      <c r="AR160" s="187">
        <f t="shared" si="37"/>
        <v>11916.575999999999</v>
      </c>
      <c r="AS160" s="187">
        <f t="shared" si="38"/>
        <v>30295.600000000002</v>
      </c>
      <c r="AT160" s="187">
        <f t="shared" si="39"/>
        <v>18379.024000000005</v>
      </c>
    </row>
    <row r="161" spans="1:46" ht="30" x14ac:dyDescent="0.25">
      <c r="A161" s="181" t="s">
        <v>1485</v>
      </c>
      <c r="B161" s="181">
        <v>59.033999999999999</v>
      </c>
      <c r="C161" s="181" t="s">
        <v>8</v>
      </c>
      <c r="D161" s="182" t="s">
        <v>1486</v>
      </c>
      <c r="E161" s="181" t="s">
        <v>547</v>
      </c>
      <c r="F161" s="181" t="s">
        <v>738</v>
      </c>
      <c r="G161" s="181"/>
      <c r="H161" s="189">
        <v>0</v>
      </c>
      <c r="I161" s="189">
        <v>0</v>
      </c>
      <c r="J161" s="189"/>
      <c r="K161" s="189"/>
      <c r="L161" s="189"/>
      <c r="M161" s="189" t="s">
        <v>425</v>
      </c>
      <c r="N161" s="181" t="s">
        <v>426</v>
      </c>
      <c r="O161" s="185"/>
      <c r="P161" s="186" t="s">
        <v>427</v>
      </c>
      <c r="Q161" s="181" t="s">
        <v>428</v>
      </c>
      <c r="R161" s="178" t="s">
        <v>1487</v>
      </c>
      <c r="S161" s="181" t="s">
        <v>1240</v>
      </c>
      <c r="T161" s="181" t="s">
        <v>474</v>
      </c>
      <c r="U161" s="181" t="s">
        <v>475</v>
      </c>
      <c r="V161" s="181"/>
      <c r="W161" s="181" t="s">
        <v>503</v>
      </c>
      <c r="X161" s="181" t="s">
        <v>504</v>
      </c>
      <c r="Y161" s="181" t="s">
        <v>1488</v>
      </c>
      <c r="Z161" s="181" t="s">
        <v>1489</v>
      </c>
      <c r="AA161" s="181" t="s">
        <v>8</v>
      </c>
      <c r="AB161" s="181" t="s">
        <v>453</v>
      </c>
      <c r="AC161" s="181" t="s">
        <v>1490</v>
      </c>
      <c r="AD161" s="187" t="s">
        <v>439</v>
      </c>
      <c r="AE161" s="181" t="s">
        <v>496</v>
      </c>
      <c r="AF161" s="181" t="s">
        <v>1491</v>
      </c>
      <c r="AG161" s="181" t="s">
        <v>439</v>
      </c>
      <c r="AH161" s="181" t="s">
        <v>1492</v>
      </c>
      <c r="AI161" s="187">
        <v>19425800</v>
      </c>
      <c r="AJ161" s="187">
        <v>0</v>
      </c>
      <c r="AK161" s="187">
        <v>100</v>
      </c>
      <c r="AL161" s="187">
        <f t="shared" si="34"/>
        <v>19425900</v>
      </c>
      <c r="AM161" s="187">
        <v>1328100</v>
      </c>
      <c r="AN161" s="187">
        <v>187700</v>
      </c>
      <c r="AO161" s="187">
        <v>163800</v>
      </c>
      <c r="AP161" s="187">
        <f t="shared" si="35"/>
        <v>1679600</v>
      </c>
      <c r="AQ161" s="187">
        <f t="shared" si="36"/>
        <v>17746300</v>
      </c>
      <c r="AR161" s="187">
        <f t="shared" si="37"/>
        <v>16224.936</v>
      </c>
      <c r="AS161" s="187">
        <f t="shared" si="38"/>
        <v>178718.28</v>
      </c>
      <c r="AT161" s="187">
        <f t="shared" si="39"/>
        <v>162493.34400000001</v>
      </c>
    </row>
    <row r="162" spans="1:46" x14ac:dyDescent="0.25">
      <c r="A162" s="181" t="s">
        <v>1493</v>
      </c>
      <c r="B162" s="181">
        <v>10.096</v>
      </c>
      <c r="C162" s="181" t="s">
        <v>8</v>
      </c>
      <c r="D162" s="182" t="s">
        <v>1494</v>
      </c>
      <c r="E162" s="181" t="s">
        <v>547</v>
      </c>
      <c r="F162" s="181" t="s">
        <v>738</v>
      </c>
      <c r="G162" s="181"/>
      <c r="H162" s="189">
        <v>0</v>
      </c>
      <c r="I162" s="189">
        <v>0</v>
      </c>
      <c r="J162" s="189"/>
      <c r="K162" s="189"/>
      <c r="L162" s="189"/>
      <c r="M162" s="189" t="s">
        <v>425</v>
      </c>
      <c r="N162" s="181" t="s">
        <v>426</v>
      </c>
      <c r="O162" s="185"/>
      <c r="P162" s="186" t="s">
        <v>427</v>
      </c>
      <c r="Q162" s="181" t="s">
        <v>428</v>
      </c>
      <c r="R162" s="178" t="s">
        <v>1161</v>
      </c>
      <c r="S162" s="181" t="s">
        <v>1240</v>
      </c>
      <c r="T162" s="181" t="s">
        <v>474</v>
      </c>
      <c r="U162" s="181" t="s">
        <v>475</v>
      </c>
      <c r="V162" s="181"/>
      <c r="W162" s="181" t="s">
        <v>503</v>
      </c>
      <c r="X162" s="181" t="s">
        <v>504</v>
      </c>
      <c r="Y162" s="181" t="s">
        <v>1495</v>
      </c>
      <c r="Z162" s="181" t="s">
        <v>742</v>
      </c>
      <c r="AA162" s="181" t="s">
        <v>8</v>
      </c>
      <c r="AB162" s="181" t="s">
        <v>453</v>
      </c>
      <c r="AC162" s="181" t="s">
        <v>475</v>
      </c>
      <c r="AD162" s="187" t="s">
        <v>439</v>
      </c>
      <c r="AE162" s="181" t="s">
        <v>496</v>
      </c>
      <c r="AF162" s="181" t="s">
        <v>519</v>
      </c>
      <c r="AG162" s="181" t="s">
        <v>439</v>
      </c>
      <c r="AH162" s="181" t="s">
        <v>938</v>
      </c>
      <c r="AI162" s="187">
        <v>3322100</v>
      </c>
      <c r="AJ162" s="187">
        <v>0</v>
      </c>
      <c r="AK162" s="187">
        <v>100</v>
      </c>
      <c r="AL162" s="187">
        <f t="shared" si="34"/>
        <v>3322200</v>
      </c>
      <c r="AM162" s="187">
        <v>322200</v>
      </c>
      <c r="AN162" s="187">
        <v>0</v>
      </c>
      <c r="AO162" s="187">
        <v>920600</v>
      </c>
      <c r="AP162" s="187">
        <f t="shared" si="35"/>
        <v>1242800</v>
      </c>
      <c r="AQ162" s="187">
        <f t="shared" si="36"/>
        <v>2079400</v>
      </c>
      <c r="AR162" s="187">
        <f t="shared" si="37"/>
        <v>12005.448</v>
      </c>
      <c r="AS162" s="187">
        <f t="shared" si="38"/>
        <v>30564.240000000002</v>
      </c>
      <c r="AT162" s="187">
        <f t="shared" si="39"/>
        <v>18558.792000000001</v>
      </c>
    </row>
    <row r="163" spans="1:46" x14ac:dyDescent="0.25">
      <c r="A163" s="181" t="s">
        <v>1496</v>
      </c>
      <c r="B163" s="181">
        <v>10.124000000000001</v>
      </c>
      <c r="C163" s="181" t="s">
        <v>8</v>
      </c>
      <c r="D163" s="182" t="s">
        <v>1497</v>
      </c>
      <c r="E163" s="181" t="s">
        <v>547</v>
      </c>
      <c r="F163" s="181" t="s">
        <v>738</v>
      </c>
      <c r="G163" s="181"/>
      <c r="H163" s="189">
        <v>0</v>
      </c>
      <c r="I163" s="189">
        <v>0</v>
      </c>
      <c r="J163" s="189"/>
      <c r="K163" s="189"/>
      <c r="L163" s="189"/>
      <c r="M163" s="189" t="s">
        <v>425</v>
      </c>
      <c r="N163" s="181" t="s">
        <v>426</v>
      </c>
      <c r="O163" s="185"/>
      <c r="P163" s="186" t="s">
        <v>427</v>
      </c>
      <c r="Q163" s="181" t="s">
        <v>428</v>
      </c>
      <c r="R163" s="178" t="s">
        <v>1498</v>
      </c>
      <c r="S163" s="181" t="s">
        <v>1240</v>
      </c>
      <c r="T163" s="181" t="s">
        <v>474</v>
      </c>
      <c r="U163" s="181" t="s">
        <v>475</v>
      </c>
      <c r="V163" s="181"/>
      <c r="W163" s="181" t="s">
        <v>503</v>
      </c>
      <c r="X163" s="181" t="s">
        <v>504</v>
      </c>
      <c r="Y163" s="181" t="s">
        <v>1499</v>
      </c>
      <c r="Z163" s="181" t="s">
        <v>742</v>
      </c>
      <c r="AA163" s="181" t="s">
        <v>8</v>
      </c>
      <c r="AB163" s="181" t="s">
        <v>453</v>
      </c>
      <c r="AC163" s="181" t="s">
        <v>475</v>
      </c>
      <c r="AD163" s="187" t="s">
        <v>1500</v>
      </c>
      <c r="AE163" s="181" t="s">
        <v>1501</v>
      </c>
      <c r="AF163" s="181" t="s">
        <v>1502</v>
      </c>
      <c r="AG163" s="181" t="s">
        <v>505</v>
      </c>
      <c r="AH163" s="181" t="s">
        <v>1503</v>
      </c>
      <c r="AI163" s="187">
        <v>3331400</v>
      </c>
      <c r="AJ163" s="187">
        <v>0</v>
      </c>
      <c r="AK163" s="187">
        <v>100</v>
      </c>
      <c r="AL163" s="187">
        <f t="shared" si="34"/>
        <v>3331500</v>
      </c>
      <c r="AM163" s="187">
        <v>322700</v>
      </c>
      <c r="AN163" s="187">
        <v>120000</v>
      </c>
      <c r="AO163" s="187">
        <v>0</v>
      </c>
      <c r="AP163" s="187">
        <f t="shared" si="35"/>
        <v>442700</v>
      </c>
      <c r="AQ163" s="187">
        <f t="shared" si="36"/>
        <v>2888800</v>
      </c>
      <c r="AR163" s="187">
        <f t="shared" si="37"/>
        <v>4276.482</v>
      </c>
      <c r="AS163" s="187">
        <f t="shared" si="38"/>
        <v>30649.800000000003</v>
      </c>
      <c r="AT163" s="187">
        <f t="shared" si="39"/>
        <v>26373.318000000003</v>
      </c>
    </row>
    <row r="164" spans="1:46" x14ac:dyDescent="0.25">
      <c r="A164" s="181" t="s">
        <v>1504</v>
      </c>
      <c r="B164" s="181">
        <v>13.681800000000001</v>
      </c>
      <c r="C164" s="181" t="s">
        <v>8</v>
      </c>
      <c r="D164" s="182" t="s">
        <v>1505</v>
      </c>
      <c r="E164" s="181" t="s">
        <v>547</v>
      </c>
      <c r="F164" s="181" t="s">
        <v>738</v>
      </c>
      <c r="G164" s="181"/>
      <c r="H164" s="189">
        <v>0</v>
      </c>
      <c r="I164" s="189">
        <v>0</v>
      </c>
      <c r="J164" s="189"/>
      <c r="K164" s="189"/>
      <c r="L164" s="189"/>
      <c r="M164" s="189" t="s">
        <v>425</v>
      </c>
      <c r="N164" s="181" t="s">
        <v>426</v>
      </c>
      <c r="O164" s="185"/>
      <c r="P164" s="186" t="s">
        <v>427</v>
      </c>
      <c r="Q164" s="181" t="s">
        <v>428</v>
      </c>
      <c r="R164" s="178" t="s">
        <v>1506</v>
      </c>
      <c r="S164" s="181" t="s">
        <v>1240</v>
      </c>
      <c r="T164" s="181" t="s">
        <v>474</v>
      </c>
      <c r="U164" s="181" t="s">
        <v>475</v>
      </c>
      <c r="V164" s="181"/>
      <c r="W164" s="181" t="s">
        <v>503</v>
      </c>
      <c r="X164" s="181" t="s">
        <v>504</v>
      </c>
      <c r="Y164" s="181" t="s">
        <v>1507</v>
      </c>
      <c r="Z164" s="181" t="s">
        <v>742</v>
      </c>
      <c r="AA164" s="181" t="s">
        <v>8</v>
      </c>
      <c r="AB164" s="181" t="s">
        <v>453</v>
      </c>
      <c r="AC164" s="181" t="s">
        <v>475</v>
      </c>
      <c r="AD164" s="187" t="s">
        <v>439</v>
      </c>
      <c r="AE164" s="181" t="s">
        <v>1508</v>
      </c>
      <c r="AF164" s="181" t="s">
        <v>1509</v>
      </c>
      <c r="AG164" s="181" t="s">
        <v>1510</v>
      </c>
      <c r="AH164" s="181" t="s">
        <v>1511</v>
      </c>
      <c r="AI164" s="187">
        <v>4502100</v>
      </c>
      <c r="AJ164" s="187">
        <v>0</v>
      </c>
      <c r="AK164" s="187">
        <v>100</v>
      </c>
      <c r="AL164" s="187">
        <f t="shared" si="34"/>
        <v>4502200</v>
      </c>
      <c r="AM164" s="187">
        <v>75900</v>
      </c>
      <c r="AN164" s="187">
        <v>167600</v>
      </c>
      <c r="AO164" s="187">
        <v>1055000</v>
      </c>
      <c r="AP164" s="187">
        <f t="shared" si="35"/>
        <v>1298500</v>
      </c>
      <c r="AQ164" s="187">
        <f t="shared" si="36"/>
        <v>3203700</v>
      </c>
      <c r="AR164" s="187">
        <f t="shared" si="37"/>
        <v>12543.51</v>
      </c>
      <c r="AS164" s="187">
        <f t="shared" si="38"/>
        <v>41420.240000000005</v>
      </c>
      <c r="AT164" s="187">
        <f t="shared" si="39"/>
        <v>28876.730000000003</v>
      </c>
    </row>
    <row r="165" spans="1:46" x14ac:dyDescent="0.25">
      <c r="A165" s="181" t="s">
        <v>1512</v>
      </c>
      <c r="B165" s="181">
        <v>11.6401</v>
      </c>
      <c r="C165" s="181" t="s">
        <v>8</v>
      </c>
      <c r="D165" s="182" t="s">
        <v>1513</v>
      </c>
      <c r="E165" s="181" t="s">
        <v>547</v>
      </c>
      <c r="F165" s="181" t="s">
        <v>738</v>
      </c>
      <c r="G165" s="181"/>
      <c r="H165" s="189">
        <v>0</v>
      </c>
      <c r="I165" s="189">
        <v>0</v>
      </c>
      <c r="J165" s="189"/>
      <c r="K165" s="189"/>
      <c r="L165" s="189"/>
      <c r="M165" s="189" t="s">
        <v>425</v>
      </c>
      <c r="N165" s="181" t="s">
        <v>426</v>
      </c>
      <c r="O165" s="185"/>
      <c r="P165" s="186" t="s">
        <v>427</v>
      </c>
      <c r="Q165" s="181" t="s">
        <v>428</v>
      </c>
      <c r="R165" s="178" t="s">
        <v>1514</v>
      </c>
      <c r="S165" s="181" t="s">
        <v>1205</v>
      </c>
      <c r="T165" s="181" t="s">
        <v>1206</v>
      </c>
      <c r="U165" s="181" t="s">
        <v>1207</v>
      </c>
      <c r="V165" s="181"/>
      <c r="W165" s="181" t="s">
        <v>503</v>
      </c>
      <c r="X165" s="181" t="s">
        <v>504</v>
      </c>
      <c r="Y165" s="181" t="s">
        <v>1515</v>
      </c>
      <c r="Z165" s="181" t="s">
        <v>1209</v>
      </c>
      <c r="AA165" s="181" t="s">
        <v>1210</v>
      </c>
      <c r="AB165" s="181" t="s">
        <v>453</v>
      </c>
      <c r="AC165" s="181" t="s">
        <v>1207</v>
      </c>
      <c r="AD165" s="187" t="s">
        <v>1516</v>
      </c>
      <c r="AE165" s="181" t="s">
        <v>1517</v>
      </c>
      <c r="AF165" s="181" t="s">
        <v>1222</v>
      </c>
      <c r="AG165" s="181" t="s">
        <v>1448</v>
      </c>
      <c r="AH165" s="181" t="s">
        <v>1518</v>
      </c>
      <c r="AI165" s="187">
        <v>3830200</v>
      </c>
      <c r="AJ165" s="187">
        <v>0</v>
      </c>
      <c r="AK165" s="187">
        <v>100</v>
      </c>
      <c r="AL165" s="187">
        <f t="shared" si="34"/>
        <v>3830300</v>
      </c>
      <c r="AM165" s="187">
        <v>351800</v>
      </c>
      <c r="AN165" s="187">
        <v>0</v>
      </c>
      <c r="AO165" s="187">
        <v>1058800</v>
      </c>
      <c r="AP165" s="187">
        <f t="shared" si="35"/>
        <v>1410600</v>
      </c>
      <c r="AQ165" s="187">
        <f t="shared" si="36"/>
        <v>2419700</v>
      </c>
      <c r="AR165" s="187">
        <f t="shared" si="37"/>
        <v>13626.395999999999</v>
      </c>
      <c r="AS165" s="187">
        <f t="shared" si="38"/>
        <v>35238.76</v>
      </c>
      <c r="AT165" s="187">
        <f t="shared" si="39"/>
        <v>21612.364000000001</v>
      </c>
    </row>
    <row r="166" spans="1:46" x14ac:dyDescent="0.25">
      <c r="A166" s="181" t="s">
        <v>1519</v>
      </c>
      <c r="B166" s="181">
        <v>5</v>
      </c>
      <c r="C166" s="181" t="s">
        <v>8</v>
      </c>
      <c r="D166" s="182" t="s">
        <v>1520</v>
      </c>
      <c r="E166" s="181" t="s">
        <v>547</v>
      </c>
      <c r="F166" s="181" t="s">
        <v>738</v>
      </c>
      <c r="G166" s="181"/>
      <c r="H166" s="189">
        <v>0</v>
      </c>
      <c r="I166" s="189">
        <v>0</v>
      </c>
      <c r="J166" s="189"/>
      <c r="K166" s="189"/>
      <c r="L166" s="189"/>
      <c r="M166" s="189" t="s">
        <v>425</v>
      </c>
      <c r="N166" s="181" t="s">
        <v>426</v>
      </c>
      <c r="O166" s="185"/>
      <c r="P166" s="186" t="s">
        <v>427</v>
      </c>
      <c r="Q166" s="181" t="s">
        <v>428</v>
      </c>
      <c r="R166" s="178" t="s">
        <v>1521</v>
      </c>
      <c r="S166" s="181" t="s">
        <v>1228</v>
      </c>
      <c r="T166" s="181" t="s">
        <v>1206</v>
      </c>
      <c r="U166" s="181" t="s">
        <v>1207</v>
      </c>
      <c r="V166" s="181"/>
      <c r="W166" s="181" t="s">
        <v>503</v>
      </c>
      <c r="X166" s="181" t="s">
        <v>504</v>
      </c>
      <c r="Y166" s="181" t="s">
        <v>1522</v>
      </c>
      <c r="Z166" s="181" t="s">
        <v>1209</v>
      </c>
      <c r="AA166" s="181" t="s">
        <v>1210</v>
      </c>
      <c r="AB166" s="181" t="s">
        <v>453</v>
      </c>
      <c r="AC166" s="181" t="s">
        <v>1207</v>
      </c>
      <c r="AD166" s="187" t="s">
        <v>439</v>
      </c>
      <c r="AE166" s="181" t="s">
        <v>1523</v>
      </c>
      <c r="AF166" s="181" t="s">
        <v>1524</v>
      </c>
      <c r="AG166" s="181" t="s">
        <v>1525</v>
      </c>
      <c r="AH166" s="181" t="s">
        <v>1526</v>
      </c>
      <c r="AI166" s="187">
        <v>1645200</v>
      </c>
      <c r="AJ166" s="187">
        <v>0</v>
      </c>
      <c r="AK166" s="187">
        <v>100</v>
      </c>
      <c r="AL166" s="187">
        <f t="shared" si="34"/>
        <v>1645300</v>
      </c>
      <c r="AM166" s="187">
        <v>234900</v>
      </c>
      <c r="AN166" s="187">
        <v>0</v>
      </c>
      <c r="AO166" s="187">
        <v>429100</v>
      </c>
      <c r="AP166" s="187">
        <f t="shared" si="35"/>
        <v>664000</v>
      </c>
      <c r="AQ166" s="187">
        <f t="shared" si="36"/>
        <v>981300</v>
      </c>
      <c r="AR166" s="187">
        <f t="shared" si="37"/>
        <v>6414.24</v>
      </c>
      <c r="AS166" s="187">
        <f t="shared" si="38"/>
        <v>15136.76</v>
      </c>
      <c r="AT166" s="187">
        <f t="shared" si="39"/>
        <v>8722.52</v>
      </c>
    </row>
    <row r="167" spans="1:46" x14ac:dyDescent="0.25">
      <c r="A167" s="181" t="s">
        <v>1527</v>
      </c>
      <c r="B167" s="181">
        <v>10.0105</v>
      </c>
      <c r="C167" s="181" t="s">
        <v>8</v>
      </c>
      <c r="D167" s="182" t="s">
        <v>1528</v>
      </c>
      <c r="E167" s="181" t="s">
        <v>547</v>
      </c>
      <c r="F167" s="181" t="s">
        <v>738</v>
      </c>
      <c r="G167" s="181"/>
      <c r="H167" s="189">
        <v>0</v>
      </c>
      <c r="I167" s="189">
        <v>0</v>
      </c>
      <c r="J167" s="189"/>
      <c r="K167" s="189"/>
      <c r="L167" s="189"/>
      <c r="M167" s="189" t="s">
        <v>425</v>
      </c>
      <c r="N167" s="181" t="s">
        <v>426</v>
      </c>
      <c r="O167" s="185"/>
      <c r="P167" s="186" t="s">
        <v>427</v>
      </c>
      <c r="Q167" s="181" t="s">
        <v>428</v>
      </c>
      <c r="R167" s="178" t="s">
        <v>1529</v>
      </c>
      <c r="S167" s="181" t="s">
        <v>1205</v>
      </c>
      <c r="T167" s="181" t="s">
        <v>1206</v>
      </c>
      <c r="U167" s="181" t="s">
        <v>1207</v>
      </c>
      <c r="V167" s="181"/>
      <c r="W167" s="181" t="s">
        <v>503</v>
      </c>
      <c r="X167" s="181" t="s">
        <v>504</v>
      </c>
      <c r="Y167" s="181" t="s">
        <v>1530</v>
      </c>
      <c r="Z167" s="181" t="s">
        <v>1209</v>
      </c>
      <c r="AA167" s="181" t="s">
        <v>1210</v>
      </c>
      <c r="AB167" s="181" t="s">
        <v>453</v>
      </c>
      <c r="AC167" s="181" t="s">
        <v>1207</v>
      </c>
      <c r="AD167" s="187" t="s">
        <v>1531</v>
      </c>
      <c r="AE167" s="181" t="s">
        <v>1532</v>
      </c>
      <c r="AF167" s="181" t="s">
        <v>1213</v>
      </c>
      <c r="AG167" s="181" t="s">
        <v>1533</v>
      </c>
      <c r="AH167" s="181" t="s">
        <v>1534</v>
      </c>
      <c r="AI167" s="187">
        <v>3294000</v>
      </c>
      <c r="AJ167" s="187">
        <v>0</v>
      </c>
      <c r="AK167" s="187">
        <v>100</v>
      </c>
      <c r="AL167" s="187">
        <f t="shared" si="34"/>
        <v>3294100</v>
      </c>
      <c r="AM167" s="187">
        <v>315700</v>
      </c>
      <c r="AN167" s="187">
        <v>0</v>
      </c>
      <c r="AO167" s="187">
        <v>823300</v>
      </c>
      <c r="AP167" s="187">
        <f t="shared" si="35"/>
        <v>1139000</v>
      </c>
      <c r="AQ167" s="187">
        <f t="shared" si="36"/>
        <v>2155100</v>
      </c>
      <c r="AR167" s="187">
        <f t="shared" si="37"/>
        <v>11002.74</v>
      </c>
      <c r="AS167" s="187">
        <f t="shared" si="38"/>
        <v>30305.72</v>
      </c>
      <c r="AT167" s="187">
        <f t="shared" si="39"/>
        <v>19302.980000000003</v>
      </c>
    </row>
    <row r="168" spans="1:46" x14ac:dyDescent="0.25">
      <c r="A168" s="181" t="s">
        <v>1535</v>
      </c>
      <c r="B168" s="181">
        <v>2.8685999999999998</v>
      </c>
      <c r="C168" s="181" t="s">
        <v>8</v>
      </c>
      <c r="D168" s="182" t="s">
        <v>1536</v>
      </c>
      <c r="E168" s="181" t="s">
        <v>547</v>
      </c>
      <c r="F168" s="181" t="s">
        <v>738</v>
      </c>
      <c r="G168" s="181"/>
      <c r="H168" s="189">
        <v>0</v>
      </c>
      <c r="I168" s="189">
        <v>0</v>
      </c>
      <c r="J168" s="189"/>
      <c r="K168" s="189"/>
      <c r="L168" s="189"/>
      <c r="M168" s="189" t="s">
        <v>425</v>
      </c>
      <c r="N168" s="181" t="s">
        <v>426</v>
      </c>
      <c r="O168" s="185"/>
      <c r="P168" s="186" t="s">
        <v>427</v>
      </c>
      <c r="Q168" s="181" t="s">
        <v>428</v>
      </c>
      <c r="R168" s="178" t="s">
        <v>1537</v>
      </c>
      <c r="S168" s="181" t="s">
        <v>1228</v>
      </c>
      <c r="T168" s="181" t="s">
        <v>1206</v>
      </c>
      <c r="U168" s="181" t="s">
        <v>1207</v>
      </c>
      <c r="V168" s="181"/>
      <c r="W168" s="181" t="s">
        <v>503</v>
      </c>
      <c r="X168" s="181" t="s">
        <v>504</v>
      </c>
      <c r="Y168" s="181" t="s">
        <v>1538</v>
      </c>
      <c r="Z168" s="181" t="s">
        <v>1209</v>
      </c>
      <c r="AA168" s="181" t="s">
        <v>1210</v>
      </c>
      <c r="AB168" s="181" t="s">
        <v>453</v>
      </c>
      <c r="AC168" s="181" t="s">
        <v>1207</v>
      </c>
      <c r="AD168" s="187" t="s">
        <v>439</v>
      </c>
      <c r="AE168" s="181" t="s">
        <v>1457</v>
      </c>
      <c r="AF168" s="181" t="s">
        <v>1539</v>
      </c>
      <c r="AG168" s="181" t="s">
        <v>1540</v>
      </c>
      <c r="AH168" s="181" t="s">
        <v>1541</v>
      </c>
      <c r="AI168" s="187">
        <v>943900</v>
      </c>
      <c r="AJ168" s="187">
        <v>0</v>
      </c>
      <c r="AK168" s="187">
        <v>100</v>
      </c>
      <c r="AL168" s="187">
        <f t="shared" si="34"/>
        <v>944000</v>
      </c>
      <c r="AM168" s="187">
        <v>190300</v>
      </c>
      <c r="AN168" s="187">
        <v>0</v>
      </c>
      <c r="AO168" s="187">
        <v>302600</v>
      </c>
      <c r="AP168" s="187">
        <f t="shared" si="35"/>
        <v>492900</v>
      </c>
      <c r="AQ168" s="187">
        <f t="shared" si="36"/>
        <v>451100</v>
      </c>
      <c r="AR168" s="187">
        <f t="shared" si="37"/>
        <v>4761.4139999999998</v>
      </c>
      <c r="AS168" s="187">
        <f t="shared" si="38"/>
        <v>8684.8000000000011</v>
      </c>
      <c r="AT168" s="187">
        <f t="shared" si="39"/>
        <v>3923.3860000000013</v>
      </c>
    </row>
    <row r="169" spans="1:46" ht="30" x14ac:dyDescent="0.25">
      <c r="A169" s="181" t="s">
        <v>1542</v>
      </c>
      <c r="B169" s="181">
        <v>11.311500000000001</v>
      </c>
      <c r="C169" s="181" t="s">
        <v>8</v>
      </c>
      <c r="D169" s="182" t="s">
        <v>1543</v>
      </c>
      <c r="E169" s="181" t="s">
        <v>547</v>
      </c>
      <c r="F169" s="181" t="s">
        <v>738</v>
      </c>
      <c r="G169" s="181"/>
      <c r="H169" s="189">
        <v>0</v>
      </c>
      <c r="I169" s="189">
        <v>0</v>
      </c>
      <c r="J169" s="189"/>
      <c r="K169" s="189"/>
      <c r="L169" s="189"/>
      <c r="M169" s="189" t="s">
        <v>425</v>
      </c>
      <c r="N169" s="181" t="s">
        <v>426</v>
      </c>
      <c r="O169" s="185"/>
      <c r="P169" s="186" t="s">
        <v>427</v>
      </c>
      <c r="Q169" s="181" t="s">
        <v>428</v>
      </c>
      <c r="R169" s="178" t="s">
        <v>1544</v>
      </c>
      <c r="S169" s="181" t="s">
        <v>1205</v>
      </c>
      <c r="T169" s="181" t="s">
        <v>1206</v>
      </c>
      <c r="U169" s="181" t="s">
        <v>1207</v>
      </c>
      <c r="V169" s="181"/>
      <c r="W169" s="181" t="s">
        <v>503</v>
      </c>
      <c r="X169" s="181" t="s">
        <v>504</v>
      </c>
      <c r="Y169" s="181" t="s">
        <v>1545</v>
      </c>
      <c r="Z169" s="181" t="s">
        <v>1209</v>
      </c>
      <c r="AA169" s="181" t="s">
        <v>1210</v>
      </c>
      <c r="AB169" s="181" t="s">
        <v>453</v>
      </c>
      <c r="AC169" s="181" t="s">
        <v>1207</v>
      </c>
      <c r="AD169" s="187" t="s">
        <v>1546</v>
      </c>
      <c r="AE169" s="181" t="s">
        <v>1547</v>
      </c>
      <c r="AF169" s="181" t="s">
        <v>1548</v>
      </c>
      <c r="AG169" s="181" t="s">
        <v>1531</v>
      </c>
      <c r="AH169" s="181" t="s">
        <v>1549</v>
      </c>
      <c r="AI169" s="187">
        <v>3722100</v>
      </c>
      <c r="AJ169" s="187">
        <v>0</v>
      </c>
      <c r="AK169" s="187">
        <v>100</v>
      </c>
      <c r="AL169" s="187">
        <f t="shared" si="34"/>
        <v>3722200</v>
      </c>
      <c r="AM169" s="187">
        <v>345000</v>
      </c>
      <c r="AN169" s="187">
        <v>0</v>
      </c>
      <c r="AO169" s="187">
        <v>908000</v>
      </c>
      <c r="AP169" s="187">
        <f t="shared" si="35"/>
        <v>1253000</v>
      </c>
      <c r="AQ169" s="187">
        <f t="shared" si="36"/>
        <v>2469200</v>
      </c>
      <c r="AR169" s="187">
        <f t="shared" si="37"/>
        <v>12103.98</v>
      </c>
      <c r="AS169" s="187">
        <f t="shared" si="38"/>
        <v>34244.239999999998</v>
      </c>
      <c r="AT169" s="187">
        <f t="shared" si="39"/>
        <v>22140.26</v>
      </c>
    </row>
    <row r="170" spans="1:46" ht="30" x14ac:dyDescent="0.25">
      <c r="A170" s="181" t="s">
        <v>1550</v>
      </c>
      <c r="B170" s="181">
        <v>10.0884</v>
      </c>
      <c r="C170" s="181" t="s">
        <v>8</v>
      </c>
      <c r="D170" s="182" t="s">
        <v>1551</v>
      </c>
      <c r="E170" s="181" t="s">
        <v>547</v>
      </c>
      <c r="F170" s="181" t="s">
        <v>738</v>
      </c>
      <c r="G170" s="181"/>
      <c r="H170" s="189">
        <v>0</v>
      </c>
      <c r="I170" s="189">
        <v>0</v>
      </c>
      <c r="J170" s="189"/>
      <c r="K170" s="189"/>
      <c r="L170" s="189"/>
      <c r="M170" s="189" t="s">
        <v>425</v>
      </c>
      <c r="N170" s="181" t="s">
        <v>426</v>
      </c>
      <c r="O170" s="185"/>
      <c r="P170" s="186" t="s">
        <v>427</v>
      </c>
      <c r="Q170" s="181" t="s">
        <v>428</v>
      </c>
      <c r="R170" s="178" t="s">
        <v>1552</v>
      </c>
      <c r="S170" s="181" t="s">
        <v>1240</v>
      </c>
      <c r="T170" s="181" t="s">
        <v>474</v>
      </c>
      <c r="U170" s="181" t="s">
        <v>475</v>
      </c>
      <c r="V170" s="181"/>
      <c r="W170" s="181" t="s">
        <v>503</v>
      </c>
      <c r="X170" s="181" t="s">
        <v>504</v>
      </c>
      <c r="Y170" s="181" t="s">
        <v>1553</v>
      </c>
      <c r="Z170" s="181" t="s">
        <v>1554</v>
      </c>
      <c r="AA170" s="181" t="s">
        <v>8</v>
      </c>
      <c r="AB170" s="181" t="s">
        <v>453</v>
      </c>
      <c r="AC170" s="181" t="s">
        <v>1555</v>
      </c>
      <c r="AD170" s="187" t="s">
        <v>1556</v>
      </c>
      <c r="AE170" s="181" t="s">
        <v>1557</v>
      </c>
      <c r="AF170" s="181" t="s">
        <v>1558</v>
      </c>
      <c r="AG170" s="181" t="s">
        <v>439</v>
      </c>
      <c r="AH170" s="181" t="s">
        <v>1559</v>
      </c>
      <c r="AI170" s="187">
        <v>3319600</v>
      </c>
      <c r="AJ170" s="187">
        <v>0</v>
      </c>
      <c r="AK170" s="187">
        <v>100</v>
      </c>
      <c r="AL170" s="187">
        <f t="shared" si="34"/>
        <v>3319700</v>
      </c>
      <c r="AM170" s="187">
        <v>322000</v>
      </c>
      <c r="AN170" s="187">
        <v>0</v>
      </c>
      <c r="AO170" s="187">
        <v>444700</v>
      </c>
      <c r="AP170" s="187">
        <f t="shared" si="35"/>
        <v>766700</v>
      </c>
      <c r="AQ170" s="187">
        <f t="shared" si="36"/>
        <v>2553000</v>
      </c>
      <c r="AR170" s="187">
        <f t="shared" si="37"/>
        <v>7406.3220000000001</v>
      </c>
      <c r="AS170" s="187">
        <f t="shared" si="38"/>
        <v>30541.24</v>
      </c>
      <c r="AT170" s="187">
        <f t="shared" si="39"/>
        <v>23134.918000000001</v>
      </c>
    </row>
    <row r="171" spans="1:46" ht="30" x14ac:dyDescent="0.25">
      <c r="A171" s="181" t="s">
        <v>1560</v>
      </c>
      <c r="B171" s="181">
        <v>10.416</v>
      </c>
      <c r="C171" s="181" t="s">
        <v>8</v>
      </c>
      <c r="D171" s="182" t="s">
        <v>1561</v>
      </c>
      <c r="E171" s="181" t="s">
        <v>547</v>
      </c>
      <c r="F171" s="181" t="s">
        <v>738</v>
      </c>
      <c r="G171" s="181"/>
      <c r="H171" s="189">
        <v>0</v>
      </c>
      <c r="I171" s="189">
        <v>0</v>
      </c>
      <c r="J171" s="189"/>
      <c r="K171" s="189"/>
      <c r="L171" s="189"/>
      <c r="M171" s="189" t="s">
        <v>425</v>
      </c>
      <c r="N171" s="181" t="s">
        <v>426</v>
      </c>
      <c r="O171" s="185"/>
      <c r="P171" s="186" t="s">
        <v>427</v>
      </c>
      <c r="Q171" s="181" t="s">
        <v>428</v>
      </c>
      <c r="R171" s="178" t="s">
        <v>1562</v>
      </c>
      <c r="S171" s="181" t="s">
        <v>1240</v>
      </c>
      <c r="T171" s="181" t="s">
        <v>474</v>
      </c>
      <c r="U171" s="181" t="s">
        <v>475</v>
      </c>
      <c r="V171" s="181"/>
      <c r="W171" s="181" t="s">
        <v>503</v>
      </c>
      <c r="X171" s="181" t="s">
        <v>504</v>
      </c>
      <c r="Y171" s="181" t="s">
        <v>1563</v>
      </c>
      <c r="Z171" s="181" t="s">
        <v>1564</v>
      </c>
      <c r="AA171" s="181" t="s">
        <v>8</v>
      </c>
      <c r="AB171" s="181" t="s">
        <v>453</v>
      </c>
      <c r="AC171" s="181" t="s">
        <v>1565</v>
      </c>
      <c r="AD171" s="187" t="s">
        <v>1141</v>
      </c>
      <c r="AE171" s="181" t="s">
        <v>1566</v>
      </c>
      <c r="AF171" s="181" t="s">
        <v>1567</v>
      </c>
      <c r="AG171" s="181" t="s">
        <v>1568</v>
      </c>
      <c r="AH171" s="181" t="s">
        <v>1569</v>
      </c>
      <c r="AI171" s="187">
        <v>3427400</v>
      </c>
      <c r="AJ171" s="187">
        <v>0</v>
      </c>
      <c r="AK171" s="187">
        <v>100</v>
      </c>
      <c r="AL171" s="187">
        <f t="shared" si="34"/>
        <v>3427500</v>
      </c>
      <c r="AM171" s="187">
        <v>328700</v>
      </c>
      <c r="AN171" s="187">
        <v>0</v>
      </c>
      <c r="AO171" s="187">
        <v>615700</v>
      </c>
      <c r="AP171" s="187">
        <f t="shared" si="35"/>
        <v>944400</v>
      </c>
      <c r="AQ171" s="187">
        <f t="shared" si="36"/>
        <v>2483100</v>
      </c>
      <c r="AR171" s="187">
        <f t="shared" si="37"/>
        <v>9122.9040000000005</v>
      </c>
      <c r="AS171" s="187">
        <f t="shared" si="38"/>
        <v>31533</v>
      </c>
      <c r="AT171" s="187">
        <f t="shared" si="39"/>
        <v>22410.095999999998</v>
      </c>
    </row>
    <row r="172" spans="1:46" x14ac:dyDescent="0.25">
      <c r="A172" s="181" t="s">
        <v>1570</v>
      </c>
      <c r="B172" s="181">
        <v>10.169</v>
      </c>
      <c r="C172" s="181" t="s">
        <v>8</v>
      </c>
      <c r="D172" s="182" t="s">
        <v>1497</v>
      </c>
      <c r="E172" s="181" t="s">
        <v>547</v>
      </c>
      <c r="F172" s="181" t="s">
        <v>738</v>
      </c>
      <c r="G172" s="181"/>
      <c r="H172" s="189">
        <v>0</v>
      </c>
      <c r="I172" s="189">
        <v>0</v>
      </c>
      <c r="J172" s="189"/>
      <c r="K172" s="189"/>
      <c r="L172" s="189"/>
      <c r="M172" s="189" t="s">
        <v>425</v>
      </c>
      <c r="N172" s="181" t="s">
        <v>426</v>
      </c>
      <c r="O172" s="185"/>
      <c r="P172" s="186" t="s">
        <v>427</v>
      </c>
      <c r="Q172" s="181" t="s">
        <v>428</v>
      </c>
      <c r="R172" s="178" t="s">
        <v>1571</v>
      </c>
      <c r="S172" s="181" t="s">
        <v>1240</v>
      </c>
      <c r="T172" s="181" t="s">
        <v>474</v>
      </c>
      <c r="U172" s="181" t="s">
        <v>475</v>
      </c>
      <c r="V172" s="181"/>
      <c r="W172" s="181" t="s">
        <v>503</v>
      </c>
      <c r="X172" s="181" t="s">
        <v>504</v>
      </c>
      <c r="Y172" s="181" t="s">
        <v>1499</v>
      </c>
      <c r="Z172" s="181" t="s">
        <v>742</v>
      </c>
      <c r="AA172" s="181" t="s">
        <v>8</v>
      </c>
      <c r="AB172" s="181" t="s">
        <v>453</v>
      </c>
      <c r="AC172" s="181" t="s">
        <v>475</v>
      </c>
      <c r="AD172" s="187" t="s">
        <v>1572</v>
      </c>
      <c r="AE172" s="181" t="s">
        <v>1573</v>
      </c>
      <c r="AF172" s="181" t="s">
        <v>1574</v>
      </c>
      <c r="AG172" s="181" t="s">
        <v>1575</v>
      </c>
      <c r="AH172" s="181" t="s">
        <v>1576</v>
      </c>
      <c r="AI172" s="187">
        <v>3346100</v>
      </c>
      <c r="AJ172" s="187">
        <v>0</v>
      </c>
      <c r="AK172" s="187">
        <v>100</v>
      </c>
      <c r="AL172" s="187">
        <f t="shared" si="34"/>
        <v>3346200</v>
      </c>
      <c r="AM172" s="187">
        <v>323700</v>
      </c>
      <c r="AN172" s="187">
        <v>0</v>
      </c>
      <c r="AO172" s="187">
        <v>1231700</v>
      </c>
      <c r="AP172" s="187">
        <f t="shared" si="35"/>
        <v>1555400</v>
      </c>
      <c r="AQ172" s="187">
        <f t="shared" si="36"/>
        <v>1790800</v>
      </c>
      <c r="AR172" s="187">
        <f t="shared" si="37"/>
        <v>15025.163999999999</v>
      </c>
      <c r="AS172" s="187">
        <f t="shared" si="38"/>
        <v>30785.040000000001</v>
      </c>
      <c r="AT172" s="187">
        <f t="shared" si="39"/>
        <v>15759.876000000002</v>
      </c>
    </row>
    <row r="173" spans="1:46" x14ac:dyDescent="0.25">
      <c r="A173" s="181" t="s">
        <v>1577</v>
      </c>
      <c r="B173" s="181">
        <v>6.0049999999999999</v>
      </c>
      <c r="C173" s="181" t="s">
        <v>8</v>
      </c>
      <c r="D173" s="182" t="s">
        <v>1578</v>
      </c>
      <c r="E173" s="181" t="s">
        <v>547</v>
      </c>
      <c r="F173" s="181" t="s">
        <v>738</v>
      </c>
      <c r="G173" s="181"/>
      <c r="H173" s="189">
        <v>0</v>
      </c>
      <c r="I173" s="189">
        <v>0</v>
      </c>
      <c r="J173" s="189"/>
      <c r="K173" s="189"/>
      <c r="L173" s="189"/>
      <c r="M173" s="189" t="s">
        <v>425</v>
      </c>
      <c r="N173" s="181" t="s">
        <v>426</v>
      </c>
      <c r="O173" s="185"/>
      <c r="P173" s="186" t="s">
        <v>427</v>
      </c>
      <c r="Q173" s="181" t="s">
        <v>428</v>
      </c>
      <c r="R173" s="178" t="s">
        <v>1579</v>
      </c>
      <c r="S173" s="181" t="s">
        <v>1240</v>
      </c>
      <c r="T173" s="181" t="s">
        <v>474</v>
      </c>
      <c r="U173" s="181" t="s">
        <v>475</v>
      </c>
      <c r="V173" s="181"/>
      <c r="W173" s="181" t="s">
        <v>503</v>
      </c>
      <c r="X173" s="181" t="s">
        <v>504</v>
      </c>
      <c r="Y173" s="181" t="s">
        <v>1580</v>
      </c>
      <c r="Z173" s="181" t="s">
        <v>742</v>
      </c>
      <c r="AA173" s="181" t="s">
        <v>8</v>
      </c>
      <c r="AB173" s="181" t="s">
        <v>453</v>
      </c>
      <c r="AC173" s="181" t="s">
        <v>475</v>
      </c>
      <c r="AD173" s="187" t="s">
        <v>1185</v>
      </c>
      <c r="AE173" s="181" t="s">
        <v>1581</v>
      </c>
      <c r="AF173" s="181" t="s">
        <v>1582</v>
      </c>
      <c r="AG173" s="181" t="s">
        <v>1583</v>
      </c>
      <c r="AH173" s="181" t="s">
        <v>1584</v>
      </c>
      <c r="AI173" s="187">
        <v>1975900</v>
      </c>
      <c r="AJ173" s="187">
        <v>0</v>
      </c>
      <c r="AK173" s="187">
        <v>100</v>
      </c>
      <c r="AL173" s="187">
        <f t="shared" si="34"/>
        <v>1976000</v>
      </c>
      <c r="AM173" s="187">
        <v>254000</v>
      </c>
      <c r="AN173" s="187">
        <v>0</v>
      </c>
      <c r="AO173" s="187">
        <v>871100</v>
      </c>
      <c r="AP173" s="187">
        <f t="shared" si="35"/>
        <v>1125100</v>
      </c>
      <c r="AQ173" s="187">
        <f t="shared" si="36"/>
        <v>850900</v>
      </c>
      <c r="AR173" s="187">
        <f t="shared" si="37"/>
        <v>10868.466</v>
      </c>
      <c r="AS173" s="187">
        <f t="shared" si="38"/>
        <v>18179.2</v>
      </c>
      <c r="AT173" s="187">
        <f t="shared" si="39"/>
        <v>7310.7340000000004</v>
      </c>
    </row>
    <row r="174" spans="1:46" ht="30" x14ac:dyDescent="0.25">
      <c r="A174" s="181" t="s">
        <v>1585</v>
      </c>
      <c r="B174" s="181">
        <v>5.6818</v>
      </c>
      <c r="C174" s="181" t="s">
        <v>8</v>
      </c>
      <c r="D174" s="182" t="s">
        <v>1586</v>
      </c>
      <c r="E174" s="181" t="s">
        <v>547</v>
      </c>
      <c r="F174" s="181" t="s">
        <v>738</v>
      </c>
      <c r="G174" s="181"/>
      <c r="H174" s="189">
        <v>0</v>
      </c>
      <c r="I174" s="189">
        <v>0</v>
      </c>
      <c r="J174" s="189"/>
      <c r="K174" s="189"/>
      <c r="L174" s="189"/>
      <c r="M174" s="189" t="s">
        <v>425</v>
      </c>
      <c r="N174" s="181" t="s">
        <v>426</v>
      </c>
      <c r="O174" s="185"/>
      <c r="P174" s="186" t="s">
        <v>427</v>
      </c>
      <c r="Q174" s="181" t="s">
        <v>428</v>
      </c>
      <c r="R174" s="178" t="s">
        <v>1587</v>
      </c>
      <c r="S174" s="181" t="s">
        <v>1240</v>
      </c>
      <c r="T174" s="181" t="s">
        <v>474</v>
      </c>
      <c r="U174" s="181" t="s">
        <v>475</v>
      </c>
      <c r="V174" s="181"/>
      <c r="W174" s="181" t="s">
        <v>503</v>
      </c>
      <c r="X174" s="181" t="s">
        <v>504</v>
      </c>
      <c r="Y174" s="181" t="s">
        <v>1588</v>
      </c>
      <c r="Z174" s="181" t="s">
        <v>742</v>
      </c>
      <c r="AA174" s="181" t="s">
        <v>8</v>
      </c>
      <c r="AB174" s="181" t="s">
        <v>453</v>
      </c>
      <c r="AC174" s="181" t="s">
        <v>475</v>
      </c>
      <c r="AD174" s="187" t="s">
        <v>1354</v>
      </c>
      <c r="AE174" s="181" t="s">
        <v>1589</v>
      </c>
      <c r="AF174" s="181" t="s">
        <v>1590</v>
      </c>
      <c r="AG174" s="181" t="s">
        <v>1591</v>
      </c>
      <c r="AH174" s="181" t="s">
        <v>1592</v>
      </c>
      <c r="AI174" s="187">
        <v>1869600</v>
      </c>
      <c r="AJ174" s="187">
        <v>0</v>
      </c>
      <c r="AK174" s="187">
        <v>100</v>
      </c>
      <c r="AL174" s="187">
        <f t="shared" si="34"/>
        <v>1869700</v>
      </c>
      <c r="AM174" s="187">
        <v>248700</v>
      </c>
      <c r="AN174" s="187">
        <v>0</v>
      </c>
      <c r="AO174" s="187">
        <v>1029500</v>
      </c>
      <c r="AP174" s="187">
        <f t="shared" si="35"/>
        <v>1278200</v>
      </c>
      <c r="AQ174" s="187">
        <f t="shared" si="36"/>
        <v>591500</v>
      </c>
      <c r="AR174" s="187">
        <f t="shared" si="37"/>
        <v>12347.412</v>
      </c>
      <c r="AS174" s="187">
        <f t="shared" si="38"/>
        <v>17201.240000000002</v>
      </c>
      <c r="AT174" s="187">
        <f t="shared" si="39"/>
        <v>4853.8280000000013</v>
      </c>
    </row>
    <row r="175" spans="1:46" ht="30" x14ac:dyDescent="0.25">
      <c r="A175" s="181" t="s">
        <v>1593</v>
      </c>
      <c r="B175" s="181">
        <v>10.0106</v>
      </c>
      <c r="C175" s="181" t="s">
        <v>8</v>
      </c>
      <c r="D175" s="182" t="s">
        <v>1594</v>
      </c>
      <c r="E175" s="181" t="s">
        <v>547</v>
      </c>
      <c r="F175" s="181" t="s">
        <v>738</v>
      </c>
      <c r="G175" s="181"/>
      <c r="H175" s="189">
        <v>0</v>
      </c>
      <c r="I175" s="189">
        <v>0</v>
      </c>
      <c r="J175" s="189"/>
      <c r="K175" s="189"/>
      <c r="L175" s="189"/>
      <c r="M175" s="189" t="s">
        <v>425</v>
      </c>
      <c r="N175" s="181" t="s">
        <v>426</v>
      </c>
      <c r="O175" s="185"/>
      <c r="P175" s="186" t="s">
        <v>427</v>
      </c>
      <c r="Q175" s="181" t="s">
        <v>428</v>
      </c>
      <c r="R175" s="178" t="s">
        <v>1595</v>
      </c>
      <c r="S175" s="181" t="s">
        <v>1205</v>
      </c>
      <c r="T175" s="181" t="s">
        <v>1206</v>
      </c>
      <c r="U175" s="181" t="s">
        <v>1207</v>
      </c>
      <c r="V175" s="181"/>
      <c r="W175" s="181" t="s">
        <v>503</v>
      </c>
      <c r="X175" s="181" t="s">
        <v>504</v>
      </c>
      <c r="Y175" s="181" t="s">
        <v>1596</v>
      </c>
      <c r="Z175" s="181" t="s">
        <v>1209</v>
      </c>
      <c r="AA175" s="181" t="s">
        <v>1210</v>
      </c>
      <c r="AB175" s="181" t="s">
        <v>453</v>
      </c>
      <c r="AC175" s="181" t="s">
        <v>1207</v>
      </c>
      <c r="AD175" s="187" t="s">
        <v>1597</v>
      </c>
      <c r="AE175" s="181" t="s">
        <v>1598</v>
      </c>
      <c r="AF175" s="181" t="s">
        <v>1599</v>
      </c>
      <c r="AG175" s="181" t="s">
        <v>1600</v>
      </c>
      <c r="AH175" s="181" t="s">
        <v>1601</v>
      </c>
      <c r="AI175" s="187">
        <v>3096600</v>
      </c>
      <c r="AJ175" s="187">
        <v>0</v>
      </c>
      <c r="AK175" s="187">
        <v>100</v>
      </c>
      <c r="AL175" s="187">
        <f t="shared" si="34"/>
        <v>3096700</v>
      </c>
      <c r="AM175" s="187">
        <v>315700</v>
      </c>
      <c r="AN175" s="187">
        <v>0</v>
      </c>
      <c r="AO175" s="187">
        <v>789400</v>
      </c>
      <c r="AP175" s="187">
        <f t="shared" si="35"/>
        <v>1105100</v>
      </c>
      <c r="AQ175" s="187">
        <f t="shared" si="36"/>
        <v>1991600</v>
      </c>
      <c r="AR175" s="187">
        <f t="shared" si="37"/>
        <v>10675.266</v>
      </c>
      <c r="AS175" s="187">
        <f t="shared" si="38"/>
        <v>28489.64</v>
      </c>
      <c r="AT175" s="187">
        <f t="shared" si="39"/>
        <v>17814.374</v>
      </c>
    </row>
    <row r="176" spans="1:46" ht="30" x14ac:dyDescent="0.25">
      <c r="A176" s="181" t="s">
        <v>1602</v>
      </c>
      <c r="B176" s="181">
        <v>10.1378</v>
      </c>
      <c r="C176" s="181" t="s">
        <v>8</v>
      </c>
      <c r="D176" s="182" t="s">
        <v>1603</v>
      </c>
      <c r="E176" s="181" t="s">
        <v>547</v>
      </c>
      <c r="F176" s="181" t="s">
        <v>738</v>
      </c>
      <c r="G176" s="181"/>
      <c r="H176" s="189">
        <v>0</v>
      </c>
      <c r="I176" s="189">
        <v>0</v>
      </c>
      <c r="J176" s="189"/>
      <c r="K176" s="189"/>
      <c r="L176" s="189"/>
      <c r="M176" s="189" t="s">
        <v>425</v>
      </c>
      <c r="N176" s="181" t="s">
        <v>426</v>
      </c>
      <c r="O176" s="185"/>
      <c r="P176" s="186" t="s">
        <v>427</v>
      </c>
      <c r="Q176" s="181" t="s">
        <v>428</v>
      </c>
      <c r="R176" s="178" t="s">
        <v>1604</v>
      </c>
      <c r="S176" s="181" t="s">
        <v>1205</v>
      </c>
      <c r="T176" s="181" t="s">
        <v>1206</v>
      </c>
      <c r="U176" s="181" t="s">
        <v>1207</v>
      </c>
      <c r="V176" s="181"/>
      <c r="W176" s="181" t="s">
        <v>503</v>
      </c>
      <c r="X176" s="181" t="s">
        <v>504</v>
      </c>
      <c r="Y176" s="181" t="s">
        <v>1605</v>
      </c>
      <c r="Z176" s="181" t="s">
        <v>1209</v>
      </c>
      <c r="AA176" s="181" t="s">
        <v>1210</v>
      </c>
      <c r="AB176" s="181" t="s">
        <v>453</v>
      </c>
      <c r="AC176" s="181" t="s">
        <v>1207</v>
      </c>
      <c r="AD176" s="187" t="s">
        <v>1606</v>
      </c>
      <c r="AE176" s="181" t="s">
        <v>1607</v>
      </c>
      <c r="AF176" s="181" t="s">
        <v>1608</v>
      </c>
      <c r="AG176" s="181" t="s">
        <v>1223</v>
      </c>
      <c r="AH176" s="181" t="s">
        <v>1399</v>
      </c>
      <c r="AI176" s="187">
        <v>3138400</v>
      </c>
      <c r="AJ176" s="187">
        <v>0</v>
      </c>
      <c r="AK176" s="187">
        <v>100</v>
      </c>
      <c r="AL176" s="187">
        <f t="shared" si="34"/>
        <v>3138500</v>
      </c>
      <c r="AM176" s="187">
        <v>318300</v>
      </c>
      <c r="AN176" s="187">
        <v>0</v>
      </c>
      <c r="AO176" s="187">
        <v>635600</v>
      </c>
      <c r="AP176" s="187">
        <f t="shared" si="35"/>
        <v>953900</v>
      </c>
      <c r="AQ176" s="187">
        <f t="shared" si="36"/>
        <v>2184600</v>
      </c>
      <c r="AR176" s="187">
        <f t="shared" si="37"/>
        <v>9214.6739999999991</v>
      </c>
      <c r="AS176" s="187">
        <f t="shared" si="38"/>
        <v>28874.2</v>
      </c>
      <c r="AT176" s="187">
        <f t="shared" si="39"/>
        <v>19659.526000000002</v>
      </c>
    </row>
    <row r="177" spans="1:46" x14ac:dyDescent="0.25">
      <c r="A177" s="181" t="s">
        <v>1609</v>
      </c>
      <c r="B177" s="181">
        <v>5.6790000000000003</v>
      </c>
      <c r="C177" s="181" t="s">
        <v>8</v>
      </c>
      <c r="D177" s="182" t="s">
        <v>1610</v>
      </c>
      <c r="E177" s="181" t="s">
        <v>547</v>
      </c>
      <c r="F177" s="181" t="s">
        <v>738</v>
      </c>
      <c r="G177" s="181"/>
      <c r="H177" s="189">
        <v>0</v>
      </c>
      <c r="I177" s="189">
        <v>0</v>
      </c>
      <c r="J177" s="189"/>
      <c r="K177" s="189"/>
      <c r="L177" s="189"/>
      <c r="M177" s="189" t="s">
        <v>425</v>
      </c>
      <c r="N177" s="181" t="s">
        <v>426</v>
      </c>
      <c r="O177" s="185"/>
      <c r="P177" s="186" t="s">
        <v>427</v>
      </c>
      <c r="Q177" s="181" t="s">
        <v>428</v>
      </c>
      <c r="R177" s="178" t="s">
        <v>1611</v>
      </c>
      <c r="S177" s="181" t="s">
        <v>1240</v>
      </c>
      <c r="T177" s="181" t="s">
        <v>474</v>
      </c>
      <c r="U177" s="181" t="s">
        <v>475</v>
      </c>
      <c r="V177" s="181"/>
      <c r="W177" s="181" t="s">
        <v>503</v>
      </c>
      <c r="X177" s="181" t="s">
        <v>504</v>
      </c>
      <c r="Y177" s="181" t="s">
        <v>1612</v>
      </c>
      <c r="Z177" s="181" t="s">
        <v>742</v>
      </c>
      <c r="AA177" s="181" t="s">
        <v>8</v>
      </c>
      <c r="AB177" s="181" t="s">
        <v>453</v>
      </c>
      <c r="AC177" s="181" t="s">
        <v>475</v>
      </c>
      <c r="AD177" s="187" t="s">
        <v>1613</v>
      </c>
      <c r="AE177" s="181" t="s">
        <v>1614</v>
      </c>
      <c r="AF177" s="181" t="s">
        <v>1615</v>
      </c>
      <c r="AG177" s="181" t="s">
        <v>1540</v>
      </c>
      <c r="AH177" s="181" t="s">
        <v>1616</v>
      </c>
      <c r="AI177" s="187">
        <v>1868700</v>
      </c>
      <c r="AJ177" s="187">
        <v>0</v>
      </c>
      <c r="AK177" s="187">
        <v>100</v>
      </c>
      <c r="AL177" s="187">
        <f t="shared" si="34"/>
        <v>1868800</v>
      </c>
      <c r="AM177" s="187">
        <v>248600</v>
      </c>
      <c r="AN177" s="187">
        <v>0</v>
      </c>
      <c r="AO177" s="187">
        <v>595600</v>
      </c>
      <c r="AP177" s="187">
        <f t="shared" si="35"/>
        <v>844200</v>
      </c>
      <c r="AQ177" s="187">
        <f t="shared" si="36"/>
        <v>1024600</v>
      </c>
      <c r="AR177" s="187">
        <f t="shared" si="37"/>
        <v>8154.9719999999998</v>
      </c>
      <c r="AS177" s="187">
        <f t="shared" si="38"/>
        <v>17192.96</v>
      </c>
      <c r="AT177" s="187">
        <f t="shared" si="39"/>
        <v>9037.9879999999994</v>
      </c>
    </row>
    <row r="178" spans="1:46" x14ac:dyDescent="0.25">
      <c r="A178" s="181" t="s">
        <v>1617</v>
      </c>
      <c r="B178" s="181">
        <v>4</v>
      </c>
      <c r="C178" s="181" t="s">
        <v>8</v>
      </c>
      <c r="D178" s="182" t="s">
        <v>1618</v>
      </c>
      <c r="E178" s="181" t="s">
        <v>547</v>
      </c>
      <c r="F178" s="181" t="s">
        <v>738</v>
      </c>
      <c r="G178" s="181"/>
      <c r="H178" s="189">
        <v>0</v>
      </c>
      <c r="I178" s="189">
        <v>0</v>
      </c>
      <c r="J178" s="189"/>
      <c r="K178" s="189"/>
      <c r="L178" s="189"/>
      <c r="M178" s="189" t="s">
        <v>425</v>
      </c>
      <c r="N178" s="181" t="s">
        <v>426</v>
      </c>
      <c r="O178" s="185"/>
      <c r="P178" s="186" t="s">
        <v>427</v>
      </c>
      <c r="Q178" s="181" t="s">
        <v>428</v>
      </c>
      <c r="R178" s="178" t="s">
        <v>1619</v>
      </c>
      <c r="S178" s="181" t="s">
        <v>1240</v>
      </c>
      <c r="T178" s="181" t="s">
        <v>474</v>
      </c>
      <c r="U178" s="181" t="s">
        <v>475</v>
      </c>
      <c r="V178" s="181"/>
      <c r="W178" s="181" t="s">
        <v>503</v>
      </c>
      <c r="X178" s="181" t="s">
        <v>504</v>
      </c>
      <c r="Y178" s="181" t="s">
        <v>1620</v>
      </c>
      <c r="Z178" s="181" t="s">
        <v>742</v>
      </c>
      <c r="AA178" s="181" t="s">
        <v>8</v>
      </c>
      <c r="AB178" s="181" t="s">
        <v>453</v>
      </c>
      <c r="AC178" s="181" t="s">
        <v>475</v>
      </c>
      <c r="AD178" s="187" t="s">
        <v>1621</v>
      </c>
      <c r="AE178" s="181" t="s">
        <v>1622</v>
      </c>
      <c r="AF178" s="181" t="s">
        <v>1623</v>
      </c>
      <c r="AG178" s="181" t="s">
        <v>439</v>
      </c>
      <c r="AH178" s="181" t="s">
        <v>1624</v>
      </c>
      <c r="AI178" s="187">
        <v>1316200</v>
      </c>
      <c r="AJ178" s="187">
        <v>0</v>
      </c>
      <c r="AK178" s="187">
        <v>100</v>
      </c>
      <c r="AL178" s="187">
        <f t="shared" si="34"/>
        <v>1316300</v>
      </c>
      <c r="AM178" s="187">
        <v>216600</v>
      </c>
      <c r="AN178" s="187">
        <v>132600</v>
      </c>
      <c r="AO178" s="187">
        <v>177600</v>
      </c>
      <c r="AP178" s="187">
        <f t="shared" si="35"/>
        <v>526800</v>
      </c>
      <c r="AQ178" s="187">
        <f t="shared" si="36"/>
        <v>789500</v>
      </c>
      <c r="AR178" s="187">
        <f t="shared" si="37"/>
        <v>5088.8879999999999</v>
      </c>
      <c r="AS178" s="187">
        <f t="shared" si="38"/>
        <v>12109.960000000001</v>
      </c>
      <c r="AT178" s="187">
        <f t="shared" si="39"/>
        <v>7021.072000000001</v>
      </c>
    </row>
    <row r="179" spans="1:46" ht="30" x14ac:dyDescent="0.25">
      <c r="A179" s="181" t="s">
        <v>1625</v>
      </c>
      <c r="B179" s="181">
        <v>5</v>
      </c>
      <c r="C179" s="181" t="s">
        <v>8</v>
      </c>
      <c r="D179" s="182" t="s">
        <v>1626</v>
      </c>
      <c r="E179" s="181" t="s">
        <v>547</v>
      </c>
      <c r="F179" s="181" t="s">
        <v>738</v>
      </c>
      <c r="G179" s="181"/>
      <c r="H179" s="189">
        <v>0</v>
      </c>
      <c r="I179" s="189">
        <v>0</v>
      </c>
      <c r="J179" s="189"/>
      <c r="K179" s="189"/>
      <c r="L179" s="189"/>
      <c r="M179" s="189" t="s">
        <v>425</v>
      </c>
      <c r="N179" s="181" t="s">
        <v>426</v>
      </c>
      <c r="O179" s="185"/>
      <c r="P179" s="186" t="s">
        <v>427</v>
      </c>
      <c r="Q179" s="181" t="s">
        <v>428</v>
      </c>
      <c r="R179" s="178" t="s">
        <v>1627</v>
      </c>
      <c r="S179" s="181" t="s">
        <v>1240</v>
      </c>
      <c r="T179" s="181" t="s">
        <v>1206</v>
      </c>
      <c r="U179" s="181" t="s">
        <v>1207</v>
      </c>
      <c r="V179" s="181"/>
      <c r="W179" s="181" t="s">
        <v>503</v>
      </c>
      <c r="X179" s="181" t="s">
        <v>504</v>
      </c>
      <c r="Y179" s="181" t="s">
        <v>1628</v>
      </c>
      <c r="Z179" s="181" t="s">
        <v>1209</v>
      </c>
      <c r="AA179" s="181" t="s">
        <v>1210</v>
      </c>
      <c r="AB179" s="181" t="s">
        <v>453</v>
      </c>
      <c r="AC179" s="181" t="s">
        <v>1207</v>
      </c>
      <c r="AD179" s="187" t="s">
        <v>1629</v>
      </c>
      <c r="AE179" s="181" t="s">
        <v>1630</v>
      </c>
      <c r="AF179" s="181" t="s">
        <v>1631</v>
      </c>
      <c r="AG179" s="181" t="s">
        <v>1632</v>
      </c>
      <c r="AH179" s="181" t="s">
        <v>1633</v>
      </c>
      <c r="AI179" s="187">
        <v>1645200</v>
      </c>
      <c r="AJ179" s="187">
        <v>0</v>
      </c>
      <c r="AK179" s="187">
        <v>100</v>
      </c>
      <c r="AL179" s="187">
        <f t="shared" si="34"/>
        <v>1645300</v>
      </c>
      <c r="AM179" s="187">
        <v>234900</v>
      </c>
      <c r="AN179" s="187">
        <v>0</v>
      </c>
      <c r="AO179" s="187">
        <v>493400</v>
      </c>
      <c r="AP179" s="187">
        <f t="shared" si="35"/>
        <v>728300</v>
      </c>
      <c r="AQ179" s="187">
        <f t="shared" si="36"/>
        <v>917000</v>
      </c>
      <c r="AR179" s="187">
        <f t="shared" si="37"/>
        <v>7035.3779999999997</v>
      </c>
      <c r="AS179" s="187">
        <f t="shared" si="38"/>
        <v>15136.76</v>
      </c>
      <c r="AT179" s="187">
        <f t="shared" si="39"/>
        <v>8101.3820000000005</v>
      </c>
    </row>
    <row r="180" spans="1:46" x14ac:dyDescent="0.25">
      <c r="A180" s="181" t="s">
        <v>1634</v>
      </c>
      <c r="B180" s="181">
        <v>11.9518</v>
      </c>
      <c r="C180" s="181" t="s">
        <v>8</v>
      </c>
      <c r="D180" s="182" t="s">
        <v>1635</v>
      </c>
      <c r="E180" s="181" t="s">
        <v>547</v>
      </c>
      <c r="F180" s="181" t="s">
        <v>738</v>
      </c>
      <c r="G180" s="181"/>
      <c r="H180" s="189">
        <v>0</v>
      </c>
      <c r="I180" s="189">
        <v>0</v>
      </c>
      <c r="J180" s="189"/>
      <c r="K180" s="189"/>
      <c r="L180" s="189"/>
      <c r="M180" s="189" t="s">
        <v>425</v>
      </c>
      <c r="N180" s="181" t="s">
        <v>426</v>
      </c>
      <c r="O180" s="185"/>
      <c r="P180" s="186" t="s">
        <v>427</v>
      </c>
      <c r="Q180" s="181" t="s">
        <v>428</v>
      </c>
      <c r="R180" s="178" t="s">
        <v>1636</v>
      </c>
      <c r="S180" s="181" t="s">
        <v>1240</v>
      </c>
      <c r="T180" s="181" t="s">
        <v>474</v>
      </c>
      <c r="U180" s="181" t="s">
        <v>475</v>
      </c>
      <c r="V180" s="181"/>
      <c r="W180" s="181" t="s">
        <v>503</v>
      </c>
      <c r="X180" s="181" t="s">
        <v>504</v>
      </c>
      <c r="Y180" s="181" t="s">
        <v>1637</v>
      </c>
      <c r="Z180" s="181" t="s">
        <v>742</v>
      </c>
      <c r="AA180" s="181" t="s">
        <v>8</v>
      </c>
      <c r="AB180" s="181" t="s">
        <v>453</v>
      </c>
      <c r="AC180" s="181" t="s">
        <v>475</v>
      </c>
      <c r="AD180" s="187" t="s">
        <v>439</v>
      </c>
      <c r="AE180" s="181" t="s">
        <v>1638</v>
      </c>
      <c r="AF180" s="181" t="s">
        <v>1639</v>
      </c>
      <c r="AG180" s="181" t="s">
        <v>439</v>
      </c>
      <c r="AH180" s="181" t="s">
        <v>1640</v>
      </c>
      <c r="AI180" s="187">
        <v>3932800</v>
      </c>
      <c r="AJ180" s="187">
        <v>0</v>
      </c>
      <c r="AK180" s="187">
        <v>100</v>
      </c>
      <c r="AL180" s="187">
        <f t="shared" si="34"/>
        <v>3932900</v>
      </c>
      <c r="AM180" s="187">
        <v>360400</v>
      </c>
      <c r="AN180" s="187">
        <v>138200</v>
      </c>
      <c r="AO180" s="187">
        <v>1468800</v>
      </c>
      <c r="AP180" s="187">
        <f t="shared" si="35"/>
        <v>1967400</v>
      </c>
      <c r="AQ180" s="187">
        <f t="shared" si="36"/>
        <v>1965500</v>
      </c>
      <c r="AR180" s="187">
        <f t="shared" si="37"/>
        <v>19005.083999999999</v>
      </c>
      <c r="AS180" s="187">
        <f t="shared" si="38"/>
        <v>36182.68</v>
      </c>
      <c r="AT180" s="187">
        <f t="shared" si="39"/>
        <v>17177.596000000001</v>
      </c>
    </row>
    <row r="181" spans="1:46" x14ac:dyDescent="0.25">
      <c r="A181" s="181" t="s">
        <v>1641</v>
      </c>
      <c r="B181" s="181">
        <v>12.6953</v>
      </c>
      <c r="C181" s="181" t="s">
        <v>8</v>
      </c>
      <c r="D181" s="182" t="s">
        <v>1642</v>
      </c>
      <c r="E181" s="181" t="s">
        <v>547</v>
      </c>
      <c r="F181" s="181" t="s">
        <v>738</v>
      </c>
      <c r="G181" s="181"/>
      <c r="H181" s="189">
        <v>0</v>
      </c>
      <c r="I181" s="189">
        <v>0</v>
      </c>
      <c r="J181" s="189"/>
      <c r="K181" s="189"/>
      <c r="L181" s="189"/>
      <c r="M181" s="189" t="s">
        <v>425</v>
      </c>
      <c r="N181" s="181" t="s">
        <v>426</v>
      </c>
      <c r="O181" s="185"/>
      <c r="P181" s="186" t="s">
        <v>427</v>
      </c>
      <c r="Q181" s="181" t="s">
        <v>428</v>
      </c>
      <c r="R181" s="178" t="s">
        <v>1643</v>
      </c>
      <c r="S181" s="181" t="s">
        <v>1240</v>
      </c>
      <c r="T181" s="181" t="s">
        <v>474</v>
      </c>
      <c r="U181" s="181" t="s">
        <v>475</v>
      </c>
      <c r="V181" s="181"/>
      <c r="W181" s="181" t="s">
        <v>503</v>
      </c>
      <c r="X181" s="181" t="s">
        <v>504</v>
      </c>
      <c r="Y181" s="181" t="s">
        <v>1637</v>
      </c>
      <c r="Z181" s="181" t="s">
        <v>742</v>
      </c>
      <c r="AA181" s="181" t="s">
        <v>8</v>
      </c>
      <c r="AB181" s="181" t="s">
        <v>453</v>
      </c>
      <c r="AC181" s="181" t="s">
        <v>475</v>
      </c>
      <c r="AD181" s="187" t="s">
        <v>439</v>
      </c>
      <c r="AE181" s="181" t="s">
        <v>1644</v>
      </c>
      <c r="AF181" s="181" t="s">
        <v>1639</v>
      </c>
      <c r="AG181" s="181" t="s">
        <v>439</v>
      </c>
      <c r="AH181" s="181" t="s">
        <v>1640</v>
      </c>
      <c r="AI181" s="187">
        <v>4111600</v>
      </c>
      <c r="AJ181" s="187">
        <v>0</v>
      </c>
      <c r="AK181" s="187">
        <v>100</v>
      </c>
      <c r="AL181" s="187">
        <f t="shared" si="34"/>
        <v>4111700</v>
      </c>
      <c r="AM181" s="187">
        <v>375700</v>
      </c>
      <c r="AN181" s="187">
        <v>127800</v>
      </c>
      <c r="AO181" s="187">
        <v>548200</v>
      </c>
      <c r="AP181" s="187">
        <f t="shared" si="35"/>
        <v>1051700</v>
      </c>
      <c r="AQ181" s="187">
        <f t="shared" si="36"/>
        <v>3060000</v>
      </c>
      <c r="AR181" s="187">
        <f t="shared" si="37"/>
        <v>10159.422</v>
      </c>
      <c r="AS181" s="187">
        <f t="shared" si="38"/>
        <v>37827.64</v>
      </c>
      <c r="AT181" s="187">
        <f t="shared" si="39"/>
        <v>27668.218000000001</v>
      </c>
    </row>
    <row r="182" spans="1:46" x14ac:dyDescent="0.25">
      <c r="A182" s="181" t="s">
        <v>1645</v>
      </c>
      <c r="B182" s="181">
        <v>10.154</v>
      </c>
      <c r="C182" s="181" t="s">
        <v>8</v>
      </c>
      <c r="D182" s="182" t="s">
        <v>1642</v>
      </c>
      <c r="E182" s="181" t="s">
        <v>547</v>
      </c>
      <c r="F182" s="181" t="s">
        <v>738</v>
      </c>
      <c r="G182" s="181"/>
      <c r="H182" s="189">
        <v>0</v>
      </c>
      <c r="I182" s="189">
        <v>0</v>
      </c>
      <c r="J182" s="189"/>
      <c r="K182" s="189"/>
      <c r="L182" s="189"/>
      <c r="M182" s="189" t="s">
        <v>425</v>
      </c>
      <c r="N182" s="181" t="s">
        <v>426</v>
      </c>
      <c r="O182" s="185"/>
      <c r="P182" s="186" t="s">
        <v>427</v>
      </c>
      <c r="Q182" s="181" t="s">
        <v>428</v>
      </c>
      <c r="R182" s="178" t="s">
        <v>1646</v>
      </c>
      <c r="S182" s="181" t="s">
        <v>1240</v>
      </c>
      <c r="T182" s="181" t="s">
        <v>474</v>
      </c>
      <c r="U182" s="181" t="s">
        <v>475</v>
      </c>
      <c r="V182" s="181"/>
      <c r="W182" s="181" t="s">
        <v>490</v>
      </c>
      <c r="X182" s="181" t="s">
        <v>14</v>
      </c>
      <c r="Y182" s="181" t="s">
        <v>1637</v>
      </c>
      <c r="Z182" s="181" t="s">
        <v>742</v>
      </c>
      <c r="AA182" s="181" t="s">
        <v>8</v>
      </c>
      <c r="AB182" s="181" t="s">
        <v>453</v>
      </c>
      <c r="AC182" s="181" t="s">
        <v>475</v>
      </c>
      <c r="AD182" s="187" t="s">
        <v>1647</v>
      </c>
      <c r="AE182" s="181" t="s">
        <v>1648</v>
      </c>
      <c r="AF182" s="181" t="s">
        <v>1639</v>
      </c>
      <c r="AG182" s="181" t="s">
        <v>439</v>
      </c>
      <c r="AH182" s="181" t="s">
        <v>1640</v>
      </c>
      <c r="AI182" s="187">
        <v>3341300</v>
      </c>
      <c r="AJ182" s="187">
        <v>0</v>
      </c>
      <c r="AK182" s="187">
        <v>0</v>
      </c>
      <c r="AL182" s="187">
        <f t="shared" si="34"/>
        <v>3341300</v>
      </c>
      <c r="AM182" s="187">
        <v>323300</v>
      </c>
      <c r="AN182" s="187">
        <v>7000</v>
      </c>
      <c r="AO182" s="187">
        <v>0</v>
      </c>
      <c r="AP182" s="187">
        <f t="shared" si="35"/>
        <v>330300</v>
      </c>
      <c r="AQ182" s="187">
        <f t="shared" si="36"/>
        <v>3011000</v>
      </c>
      <c r="AR182" s="187">
        <f t="shared" si="37"/>
        <v>3190.6979999999999</v>
      </c>
      <c r="AS182" s="187">
        <f t="shared" si="38"/>
        <v>30739.960000000003</v>
      </c>
      <c r="AT182" s="187">
        <f t="shared" si="39"/>
        <v>27549.262000000002</v>
      </c>
    </row>
    <row r="183" spans="1:46" x14ac:dyDescent="0.25">
      <c r="A183" s="181" t="s">
        <v>1649</v>
      </c>
      <c r="B183" s="181">
        <v>45.953899999999997</v>
      </c>
      <c r="C183" s="181" t="s">
        <v>8</v>
      </c>
      <c r="D183" s="182" t="s">
        <v>1650</v>
      </c>
      <c r="E183" s="181" t="s">
        <v>547</v>
      </c>
      <c r="F183" s="181" t="s">
        <v>738</v>
      </c>
      <c r="G183" s="181"/>
      <c r="H183" s="189">
        <v>0</v>
      </c>
      <c r="I183" s="189">
        <v>0</v>
      </c>
      <c r="J183" s="189"/>
      <c r="K183" s="189"/>
      <c r="L183" s="189"/>
      <c r="M183" s="189" t="s">
        <v>425</v>
      </c>
      <c r="N183" s="181" t="s">
        <v>426</v>
      </c>
      <c r="O183" s="185"/>
      <c r="P183" s="186" t="s">
        <v>427</v>
      </c>
      <c r="Q183" s="181" t="s">
        <v>428</v>
      </c>
      <c r="R183" s="178" t="s">
        <v>1651</v>
      </c>
      <c r="S183" s="181" t="s">
        <v>1240</v>
      </c>
      <c r="T183" s="181" t="s">
        <v>474</v>
      </c>
      <c r="U183" s="181" t="s">
        <v>475</v>
      </c>
      <c r="V183" s="181"/>
      <c r="W183" s="181" t="s">
        <v>503</v>
      </c>
      <c r="X183" s="181" t="s">
        <v>504</v>
      </c>
      <c r="Y183" s="181" t="s">
        <v>1652</v>
      </c>
      <c r="Z183" s="181" t="s">
        <v>742</v>
      </c>
      <c r="AA183" s="181" t="s">
        <v>8</v>
      </c>
      <c r="AB183" s="181" t="s">
        <v>453</v>
      </c>
      <c r="AC183" s="181" t="s">
        <v>475</v>
      </c>
      <c r="AD183" s="187" t="s">
        <v>439</v>
      </c>
      <c r="AE183" s="181" t="s">
        <v>1653</v>
      </c>
      <c r="AF183" s="181" t="s">
        <v>1654</v>
      </c>
      <c r="AG183" s="181" t="s">
        <v>439</v>
      </c>
      <c r="AH183" s="181" t="s">
        <v>1655</v>
      </c>
      <c r="AI183" s="187">
        <v>15121600</v>
      </c>
      <c r="AJ183" s="187">
        <v>0</v>
      </c>
      <c r="AK183" s="187">
        <v>100</v>
      </c>
      <c r="AL183" s="187">
        <f t="shared" si="34"/>
        <v>15121700</v>
      </c>
      <c r="AM183" s="187">
        <v>1058600</v>
      </c>
      <c r="AN183" s="187">
        <v>0</v>
      </c>
      <c r="AO183" s="187">
        <v>181100</v>
      </c>
      <c r="AP183" s="187">
        <f t="shared" si="35"/>
        <v>1239700</v>
      </c>
      <c r="AQ183" s="187">
        <f t="shared" si="36"/>
        <v>13882000</v>
      </c>
      <c r="AR183" s="187">
        <f t="shared" si="37"/>
        <v>11975.502</v>
      </c>
      <c r="AS183" s="187">
        <f t="shared" si="38"/>
        <v>139119.64000000001</v>
      </c>
      <c r="AT183" s="187">
        <f t="shared" si="39"/>
        <v>127144.13800000001</v>
      </c>
    </row>
    <row r="184" spans="1:46" x14ac:dyDescent="0.25">
      <c r="A184" s="181" t="s">
        <v>1656</v>
      </c>
      <c r="B184" s="181">
        <v>7.2544000000000004</v>
      </c>
      <c r="C184" s="181" t="s">
        <v>8</v>
      </c>
      <c r="D184" s="182" t="s">
        <v>1650</v>
      </c>
      <c r="E184" s="181" t="s">
        <v>547</v>
      </c>
      <c r="F184" s="181" t="s">
        <v>738</v>
      </c>
      <c r="G184" s="181"/>
      <c r="H184" s="189">
        <v>0</v>
      </c>
      <c r="I184" s="189">
        <v>0</v>
      </c>
      <c r="J184" s="189"/>
      <c r="K184" s="189"/>
      <c r="L184" s="189"/>
      <c r="M184" s="189" t="s">
        <v>425</v>
      </c>
      <c r="N184" s="181" t="s">
        <v>426</v>
      </c>
      <c r="O184" s="185"/>
      <c r="P184" s="186" t="s">
        <v>427</v>
      </c>
      <c r="Q184" s="181" t="s">
        <v>428</v>
      </c>
      <c r="R184" s="178" t="s">
        <v>1657</v>
      </c>
      <c r="S184" s="181" t="s">
        <v>1240</v>
      </c>
      <c r="T184" s="181" t="s">
        <v>474</v>
      </c>
      <c r="U184" s="181" t="s">
        <v>475</v>
      </c>
      <c r="V184" s="181"/>
      <c r="W184" s="181" t="s">
        <v>503</v>
      </c>
      <c r="X184" s="181" t="s">
        <v>504</v>
      </c>
      <c r="Y184" s="181" t="s">
        <v>1652</v>
      </c>
      <c r="Z184" s="181" t="s">
        <v>742</v>
      </c>
      <c r="AA184" s="181" t="s">
        <v>8</v>
      </c>
      <c r="AB184" s="181" t="s">
        <v>453</v>
      </c>
      <c r="AC184" s="181" t="s">
        <v>475</v>
      </c>
      <c r="AD184" s="187" t="s">
        <v>439</v>
      </c>
      <c r="AE184" s="181" t="s">
        <v>1653</v>
      </c>
      <c r="AF184" s="181" t="s">
        <v>1654</v>
      </c>
      <c r="AG184" s="181" t="s">
        <v>439</v>
      </c>
      <c r="AH184" s="181" t="s">
        <v>1655</v>
      </c>
      <c r="AI184" s="187">
        <v>2387200</v>
      </c>
      <c r="AJ184" s="187">
        <v>0</v>
      </c>
      <c r="AK184" s="187">
        <v>100</v>
      </c>
      <c r="AL184" s="187">
        <f t="shared" si="34"/>
        <v>2387300</v>
      </c>
      <c r="AM184" s="187">
        <v>272100</v>
      </c>
      <c r="AN184" s="187">
        <v>0</v>
      </c>
      <c r="AO184" s="187">
        <v>0</v>
      </c>
      <c r="AP184" s="187">
        <f t="shared" si="35"/>
        <v>272100</v>
      </c>
      <c r="AQ184" s="187">
        <f t="shared" si="36"/>
        <v>2115200</v>
      </c>
      <c r="AR184" s="187">
        <f t="shared" si="37"/>
        <v>2628.4859999999999</v>
      </c>
      <c r="AS184" s="187">
        <f t="shared" si="38"/>
        <v>21963.16</v>
      </c>
      <c r="AT184" s="187">
        <f t="shared" si="39"/>
        <v>19334.673999999999</v>
      </c>
    </row>
    <row r="185" spans="1:46" x14ac:dyDescent="0.25">
      <c r="A185" s="181" t="s">
        <v>1658</v>
      </c>
      <c r="B185" s="181">
        <v>6.6</v>
      </c>
      <c r="C185" s="181" t="s">
        <v>8</v>
      </c>
      <c r="D185" s="182" t="s">
        <v>1650</v>
      </c>
      <c r="E185" s="181" t="s">
        <v>547</v>
      </c>
      <c r="F185" s="181" t="s">
        <v>738</v>
      </c>
      <c r="G185" s="181"/>
      <c r="H185" s="189">
        <v>0</v>
      </c>
      <c r="I185" s="189">
        <v>0</v>
      </c>
      <c r="J185" s="189"/>
      <c r="K185" s="189"/>
      <c r="L185" s="189"/>
      <c r="M185" s="189" t="s">
        <v>425</v>
      </c>
      <c r="N185" s="181" t="s">
        <v>426</v>
      </c>
      <c r="O185" s="185"/>
      <c r="P185" s="186" t="s">
        <v>427</v>
      </c>
      <c r="Q185" s="181" t="s">
        <v>428</v>
      </c>
      <c r="R185" s="178" t="s">
        <v>1659</v>
      </c>
      <c r="S185" s="181" t="s">
        <v>1240</v>
      </c>
      <c r="T185" s="181" t="s">
        <v>474</v>
      </c>
      <c r="U185" s="181" t="s">
        <v>475</v>
      </c>
      <c r="V185" s="181"/>
      <c r="W185" s="181" t="s">
        <v>503</v>
      </c>
      <c r="X185" s="181" t="s">
        <v>504</v>
      </c>
      <c r="Y185" s="181" t="s">
        <v>1652</v>
      </c>
      <c r="Z185" s="181" t="s">
        <v>742</v>
      </c>
      <c r="AA185" s="181" t="s">
        <v>8</v>
      </c>
      <c r="AB185" s="181" t="s">
        <v>453</v>
      </c>
      <c r="AC185" s="181" t="s">
        <v>475</v>
      </c>
      <c r="AD185" s="187" t="s">
        <v>439</v>
      </c>
      <c r="AE185" s="181" t="s">
        <v>1653</v>
      </c>
      <c r="AF185" s="181" t="s">
        <v>1654</v>
      </c>
      <c r="AG185" s="181" t="s">
        <v>439</v>
      </c>
      <c r="AH185" s="181" t="s">
        <v>1655</v>
      </c>
      <c r="AI185" s="187">
        <v>2171700</v>
      </c>
      <c r="AJ185" s="187">
        <v>0</v>
      </c>
      <c r="AK185" s="187">
        <v>100</v>
      </c>
      <c r="AL185" s="187">
        <f t="shared" si="34"/>
        <v>2171800</v>
      </c>
      <c r="AM185" s="187">
        <v>263900</v>
      </c>
      <c r="AN185" s="187">
        <v>0</v>
      </c>
      <c r="AO185" s="187">
        <v>316600</v>
      </c>
      <c r="AP185" s="187">
        <f t="shared" si="35"/>
        <v>580500</v>
      </c>
      <c r="AQ185" s="187">
        <f t="shared" si="36"/>
        <v>1591300</v>
      </c>
      <c r="AR185" s="187">
        <f t="shared" si="37"/>
        <v>5607.63</v>
      </c>
      <c r="AS185" s="187">
        <f t="shared" si="38"/>
        <v>19980.560000000001</v>
      </c>
      <c r="AT185" s="187">
        <f t="shared" si="39"/>
        <v>14372.93</v>
      </c>
    </row>
    <row r="186" spans="1:46" ht="30" x14ac:dyDescent="0.25">
      <c r="A186" s="181" t="s">
        <v>1660</v>
      </c>
      <c r="B186" s="181">
        <v>5.0084</v>
      </c>
      <c r="C186" s="181" t="s">
        <v>8</v>
      </c>
      <c r="D186" s="182" t="s">
        <v>1661</v>
      </c>
      <c r="E186" s="181" t="s">
        <v>547</v>
      </c>
      <c r="F186" s="181" t="s">
        <v>738</v>
      </c>
      <c r="G186" s="181"/>
      <c r="H186" s="189">
        <v>0</v>
      </c>
      <c r="I186" s="189">
        <v>0</v>
      </c>
      <c r="J186" s="189"/>
      <c r="K186" s="189"/>
      <c r="L186" s="189"/>
      <c r="M186" s="189" t="s">
        <v>425</v>
      </c>
      <c r="N186" s="181" t="s">
        <v>426</v>
      </c>
      <c r="O186" s="185"/>
      <c r="P186" s="186" t="s">
        <v>427</v>
      </c>
      <c r="Q186" s="181" t="s">
        <v>428</v>
      </c>
      <c r="R186" s="178" t="s">
        <v>1662</v>
      </c>
      <c r="S186" s="181" t="s">
        <v>1240</v>
      </c>
      <c r="T186" s="181" t="s">
        <v>474</v>
      </c>
      <c r="U186" s="181" t="s">
        <v>475</v>
      </c>
      <c r="V186" s="181"/>
      <c r="W186" s="181" t="s">
        <v>503</v>
      </c>
      <c r="X186" s="181" t="s">
        <v>504</v>
      </c>
      <c r="Y186" s="181" t="s">
        <v>1663</v>
      </c>
      <c r="Z186" s="181" t="s">
        <v>742</v>
      </c>
      <c r="AA186" s="181" t="s">
        <v>8</v>
      </c>
      <c r="AB186" s="181" t="s">
        <v>453</v>
      </c>
      <c r="AC186" s="181" t="s">
        <v>475</v>
      </c>
      <c r="AD186" s="187" t="s">
        <v>1664</v>
      </c>
      <c r="AE186" s="181" t="s">
        <v>1665</v>
      </c>
      <c r="AF186" s="181" t="s">
        <v>1666</v>
      </c>
      <c r="AG186" s="181" t="s">
        <v>439</v>
      </c>
      <c r="AH186" s="181" t="s">
        <v>1667</v>
      </c>
      <c r="AI186" s="187">
        <v>1648000</v>
      </c>
      <c r="AJ186" s="187">
        <v>0</v>
      </c>
      <c r="AK186" s="187">
        <v>100</v>
      </c>
      <c r="AL186" s="187">
        <f t="shared" si="34"/>
        <v>1648100</v>
      </c>
      <c r="AM186" s="187">
        <v>237600</v>
      </c>
      <c r="AN186" s="187">
        <v>0</v>
      </c>
      <c r="AO186" s="187">
        <v>658600</v>
      </c>
      <c r="AP186" s="187">
        <f t="shared" si="35"/>
        <v>896200</v>
      </c>
      <c r="AQ186" s="187">
        <f t="shared" si="36"/>
        <v>751900</v>
      </c>
      <c r="AR186" s="187">
        <f t="shared" si="37"/>
        <v>8657.2919999999995</v>
      </c>
      <c r="AS186" s="187">
        <f t="shared" si="38"/>
        <v>15162.52</v>
      </c>
      <c r="AT186" s="187">
        <f t="shared" si="39"/>
        <v>6505.228000000001</v>
      </c>
    </row>
    <row r="187" spans="1:46" x14ac:dyDescent="0.25">
      <c r="A187" s="181" t="s">
        <v>1668</v>
      </c>
      <c r="B187" s="181">
        <v>9.3437000000000001</v>
      </c>
      <c r="C187" s="181" t="s">
        <v>8</v>
      </c>
      <c r="D187" s="182" t="s">
        <v>1669</v>
      </c>
      <c r="E187" s="181" t="s">
        <v>547</v>
      </c>
      <c r="F187" s="181" t="s">
        <v>738</v>
      </c>
      <c r="G187" s="181"/>
      <c r="H187" s="189">
        <v>0</v>
      </c>
      <c r="I187" s="189">
        <v>0</v>
      </c>
      <c r="J187" s="189"/>
      <c r="K187" s="189"/>
      <c r="L187" s="189"/>
      <c r="M187" s="189" t="s">
        <v>425</v>
      </c>
      <c r="N187" s="181" t="s">
        <v>426</v>
      </c>
      <c r="O187" s="185"/>
      <c r="P187" s="186" t="s">
        <v>427</v>
      </c>
      <c r="Q187" s="181" t="s">
        <v>428</v>
      </c>
      <c r="R187" s="178" t="s">
        <v>1670</v>
      </c>
      <c r="S187" s="181" t="s">
        <v>1240</v>
      </c>
      <c r="T187" s="181" t="s">
        <v>474</v>
      </c>
      <c r="U187" s="181" t="s">
        <v>475</v>
      </c>
      <c r="V187" s="181"/>
      <c r="W187" s="181" t="s">
        <v>503</v>
      </c>
      <c r="X187" s="181" t="s">
        <v>504</v>
      </c>
      <c r="Y187" s="181" t="s">
        <v>1671</v>
      </c>
      <c r="Z187" s="181" t="s">
        <v>1672</v>
      </c>
      <c r="AA187" s="181" t="s">
        <v>8</v>
      </c>
      <c r="AB187" s="181" t="s">
        <v>453</v>
      </c>
      <c r="AC187" s="181" t="s">
        <v>1673</v>
      </c>
      <c r="AD187" s="187" t="s">
        <v>439</v>
      </c>
      <c r="AE187" s="181" t="s">
        <v>496</v>
      </c>
      <c r="AF187" s="181" t="s">
        <v>519</v>
      </c>
      <c r="AG187" s="181" t="s">
        <v>439</v>
      </c>
      <c r="AH187" s="181" t="s">
        <v>1674</v>
      </c>
      <c r="AI187" s="187">
        <v>3074600</v>
      </c>
      <c r="AJ187" s="187">
        <v>0</v>
      </c>
      <c r="AK187" s="187">
        <v>100</v>
      </c>
      <c r="AL187" s="187">
        <f t="shared" si="34"/>
        <v>3074700</v>
      </c>
      <c r="AM187" s="187">
        <v>309300</v>
      </c>
      <c r="AN187" s="187">
        <v>0</v>
      </c>
      <c r="AO187" s="187">
        <v>272600</v>
      </c>
      <c r="AP187" s="187">
        <f t="shared" si="35"/>
        <v>581900</v>
      </c>
      <c r="AQ187" s="187">
        <f t="shared" si="36"/>
        <v>2492800</v>
      </c>
      <c r="AR187" s="187">
        <f t="shared" si="37"/>
        <v>5621.1539999999995</v>
      </c>
      <c r="AS187" s="187">
        <f t="shared" si="38"/>
        <v>28287.24</v>
      </c>
      <c r="AT187" s="187">
        <f t="shared" si="39"/>
        <v>22666.086000000003</v>
      </c>
    </row>
    <row r="188" spans="1:46" x14ac:dyDescent="0.25">
      <c r="A188" s="181" t="s">
        <v>1675</v>
      </c>
      <c r="B188" s="181">
        <v>5</v>
      </c>
      <c r="C188" s="181" t="s">
        <v>8</v>
      </c>
      <c r="D188" s="182" t="s">
        <v>1676</v>
      </c>
      <c r="E188" s="181" t="s">
        <v>547</v>
      </c>
      <c r="F188" s="181" t="s">
        <v>738</v>
      </c>
      <c r="G188" s="181"/>
      <c r="H188" s="189">
        <v>0</v>
      </c>
      <c r="I188" s="189">
        <v>0</v>
      </c>
      <c r="J188" s="189"/>
      <c r="K188" s="189"/>
      <c r="L188" s="189"/>
      <c r="M188" s="189" t="s">
        <v>425</v>
      </c>
      <c r="N188" s="181" t="s">
        <v>426</v>
      </c>
      <c r="O188" s="185"/>
      <c r="P188" s="186" t="s">
        <v>427</v>
      </c>
      <c r="Q188" s="181" t="s">
        <v>428</v>
      </c>
      <c r="R188" s="178" t="s">
        <v>1677</v>
      </c>
      <c r="S188" s="181" t="s">
        <v>1240</v>
      </c>
      <c r="T188" s="181" t="s">
        <v>474</v>
      </c>
      <c r="U188" s="181" t="s">
        <v>475</v>
      </c>
      <c r="V188" s="181"/>
      <c r="W188" s="181" t="s">
        <v>503</v>
      </c>
      <c r="X188" s="181" t="s">
        <v>504</v>
      </c>
      <c r="Y188" s="181" t="s">
        <v>1678</v>
      </c>
      <c r="Z188" s="181" t="s">
        <v>1679</v>
      </c>
      <c r="AA188" s="181" t="s">
        <v>8</v>
      </c>
      <c r="AB188" s="181" t="s">
        <v>453</v>
      </c>
      <c r="AC188" s="181" t="s">
        <v>1680</v>
      </c>
      <c r="AD188" s="187" t="s">
        <v>439</v>
      </c>
      <c r="AE188" s="181" t="s">
        <v>1681</v>
      </c>
      <c r="AF188" s="181" t="s">
        <v>1682</v>
      </c>
      <c r="AG188" s="181" t="s">
        <v>1264</v>
      </c>
      <c r="AH188" s="181" t="s">
        <v>1683</v>
      </c>
      <c r="AI188" s="187">
        <v>1645200</v>
      </c>
      <c r="AJ188" s="187">
        <v>0</v>
      </c>
      <c r="AK188" s="187">
        <v>100</v>
      </c>
      <c r="AL188" s="187">
        <f t="shared" si="34"/>
        <v>1645300</v>
      </c>
      <c r="AM188" s="187">
        <v>237400</v>
      </c>
      <c r="AN188" s="187">
        <v>0</v>
      </c>
      <c r="AO188" s="187">
        <v>412200</v>
      </c>
      <c r="AP188" s="187">
        <f t="shared" si="35"/>
        <v>649600</v>
      </c>
      <c r="AQ188" s="187">
        <f t="shared" si="36"/>
        <v>995700</v>
      </c>
      <c r="AR188" s="187">
        <f t="shared" si="37"/>
        <v>6275.1359999999995</v>
      </c>
      <c r="AS188" s="187">
        <f t="shared" si="38"/>
        <v>15136.76</v>
      </c>
      <c r="AT188" s="187">
        <f t="shared" si="39"/>
        <v>8861.6239999999998</v>
      </c>
    </row>
    <row r="189" spans="1:46" x14ac:dyDescent="0.25">
      <c r="A189" s="181" t="s">
        <v>1684</v>
      </c>
      <c r="B189" s="181">
        <v>5</v>
      </c>
      <c r="C189" s="181" t="s">
        <v>8</v>
      </c>
      <c r="D189" s="182" t="s">
        <v>1676</v>
      </c>
      <c r="E189" s="181" t="s">
        <v>547</v>
      </c>
      <c r="F189" s="181" t="s">
        <v>738</v>
      </c>
      <c r="G189" s="181"/>
      <c r="H189" s="189">
        <v>0</v>
      </c>
      <c r="I189" s="189">
        <v>0</v>
      </c>
      <c r="J189" s="189"/>
      <c r="K189" s="189"/>
      <c r="L189" s="189"/>
      <c r="M189" s="189" t="s">
        <v>425</v>
      </c>
      <c r="N189" s="181" t="s">
        <v>426</v>
      </c>
      <c r="O189" s="185"/>
      <c r="P189" s="186" t="s">
        <v>427</v>
      </c>
      <c r="Q189" s="181" t="s">
        <v>428</v>
      </c>
      <c r="R189" s="178" t="s">
        <v>1685</v>
      </c>
      <c r="S189" s="181" t="s">
        <v>1240</v>
      </c>
      <c r="T189" s="181" t="s">
        <v>474</v>
      </c>
      <c r="U189" s="181" t="s">
        <v>475</v>
      </c>
      <c r="V189" s="181"/>
      <c r="W189" s="181" t="s">
        <v>490</v>
      </c>
      <c r="X189" s="181" t="s">
        <v>14</v>
      </c>
      <c r="Y189" s="181" t="s">
        <v>1678</v>
      </c>
      <c r="Z189" s="181" t="s">
        <v>1679</v>
      </c>
      <c r="AA189" s="181" t="s">
        <v>8</v>
      </c>
      <c r="AB189" s="181" t="s">
        <v>453</v>
      </c>
      <c r="AC189" s="181" t="s">
        <v>1680</v>
      </c>
      <c r="AD189" s="187" t="s">
        <v>1686</v>
      </c>
      <c r="AE189" s="181" t="s">
        <v>1687</v>
      </c>
      <c r="AF189" s="181" t="s">
        <v>1682</v>
      </c>
      <c r="AG189" s="181" t="s">
        <v>1264</v>
      </c>
      <c r="AH189" s="181" t="s">
        <v>1683</v>
      </c>
      <c r="AI189" s="187">
        <v>1645300</v>
      </c>
      <c r="AJ189" s="187">
        <v>0</v>
      </c>
      <c r="AK189" s="187">
        <v>0</v>
      </c>
      <c r="AL189" s="187">
        <f t="shared" si="34"/>
        <v>1645300</v>
      </c>
      <c r="AM189" s="187">
        <v>237400</v>
      </c>
      <c r="AN189" s="187">
        <v>0</v>
      </c>
      <c r="AO189" s="187">
        <v>0</v>
      </c>
      <c r="AP189" s="187">
        <f t="shared" si="35"/>
        <v>237400</v>
      </c>
      <c r="AQ189" s="187">
        <f t="shared" si="36"/>
        <v>1407900</v>
      </c>
      <c r="AR189" s="187">
        <f t="shared" si="37"/>
        <v>2293.2840000000001</v>
      </c>
      <c r="AS189" s="187">
        <f t="shared" si="38"/>
        <v>15136.76</v>
      </c>
      <c r="AT189" s="187">
        <f t="shared" si="39"/>
        <v>12843.476000000001</v>
      </c>
    </row>
    <row r="190" spans="1:46" x14ac:dyDescent="0.25">
      <c r="A190" s="181" t="s">
        <v>1688</v>
      </c>
      <c r="B190" s="181">
        <v>9.0777999999999999</v>
      </c>
      <c r="C190" s="181" t="s">
        <v>8</v>
      </c>
      <c r="D190" s="182" t="s">
        <v>1618</v>
      </c>
      <c r="E190" s="181" t="s">
        <v>547</v>
      </c>
      <c r="F190" s="181" t="s">
        <v>738</v>
      </c>
      <c r="G190" s="181"/>
      <c r="H190" s="189">
        <v>0</v>
      </c>
      <c r="I190" s="189">
        <v>0</v>
      </c>
      <c r="J190" s="189"/>
      <c r="K190" s="189"/>
      <c r="L190" s="189"/>
      <c r="M190" s="189" t="s">
        <v>425</v>
      </c>
      <c r="N190" s="181" t="s">
        <v>608</v>
      </c>
      <c r="O190" s="185"/>
      <c r="P190" s="186" t="s">
        <v>427</v>
      </c>
      <c r="Q190" s="181" t="s">
        <v>428</v>
      </c>
      <c r="R190" s="178" t="s">
        <v>1689</v>
      </c>
      <c r="S190" s="181" t="s">
        <v>1240</v>
      </c>
      <c r="T190" s="181" t="s">
        <v>474</v>
      </c>
      <c r="U190" s="181" t="s">
        <v>475</v>
      </c>
      <c r="V190" s="181"/>
      <c r="W190" s="181" t="s">
        <v>503</v>
      </c>
      <c r="X190" s="181" t="s">
        <v>504</v>
      </c>
      <c r="Y190" s="181" t="s">
        <v>1620</v>
      </c>
      <c r="Z190" s="181" t="s">
        <v>742</v>
      </c>
      <c r="AA190" s="181" t="s">
        <v>8</v>
      </c>
      <c r="AB190" s="181" t="s">
        <v>453</v>
      </c>
      <c r="AC190" s="181" t="s">
        <v>475</v>
      </c>
      <c r="AD190" s="187" t="s">
        <v>439</v>
      </c>
      <c r="AE190" s="181" t="s">
        <v>496</v>
      </c>
      <c r="AF190" s="181" t="s">
        <v>1623</v>
      </c>
      <c r="AG190" s="181" t="s">
        <v>439</v>
      </c>
      <c r="AH190" s="181" t="s">
        <v>1624</v>
      </c>
      <c r="AI190" s="187">
        <v>2987100</v>
      </c>
      <c r="AJ190" s="187">
        <v>0</v>
      </c>
      <c r="AK190" s="187">
        <v>100</v>
      </c>
      <c r="AL190" s="187">
        <f t="shared" si="34"/>
        <v>2987200</v>
      </c>
      <c r="AM190" s="187">
        <v>304900</v>
      </c>
      <c r="AN190" s="187">
        <v>6300</v>
      </c>
      <c r="AO190" s="187">
        <v>8800</v>
      </c>
      <c r="AP190" s="187">
        <f t="shared" si="35"/>
        <v>320000</v>
      </c>
      <c r="AQ190" s="187">
        <f t="shared" si="36"/>
        <v>2667200</v>
      </c>
      <c r="AR190" s="187">
        <f t="shared" si="37"/>
        <v>3091.2</v>
      </c>
      <c r="AS190" s="187">
        <f t="shared" si="38"/>
        <v>27482.240000000002</v>
      </c>
      <c r="AT190" s="187">
        <f t="shared" si="39"/>
        <v>24391.040000000001</v>
      </c>
    </row>
    <row r="191" spans="1:46" x14ac:dyDescent="0.25">
      <c r="A191" s="181" t="s">
        <v>1690</v>
      </c>
      <c r="B191" s="181">
        <v>1.4132</v>
      </c>
      <c r="C191" s="181" t="s">
        <v>8</v>
      </c>
      <c r="D191" s="182" t="s">
        <v>1691</v>
      </c>
      <c r="E191" s="181" t="s">
        <v>547</v>
      </c>
      <c r="F191" s="181" t="s">
        <v>738</v>
      </c>
      <c r="G191" s="181"/>
      <c r="H191" s="189">
        <v>0</v>
      </c>
      <c r="I191" s="189">
        <v>0</v>
      </c>
      <c r="J191" s="189"/>
      <c r="K191" s="189"/>
      <c r="L191" s="189"/>
      <c r="M191" s="189" t="s">
        <v>425</v>
      </c>
      <c r="N191" s="181" t="s">
        <v>426</v>
      </c>
      <c r="O191" s="185"/>
      <c r="P191" s="186" t="s">
        <v>427</v>
      </c>
      <c r="Q191" s="181" t="s">
        <v>428</v>
      </c>
      <c r="R191" s="178" t="s">
        <v>1692</v>
      </c>
      <c r="S191" s="181" t="s">
        <v>1240</v>
      </c>
      <c r="T191" s="181" t="s">
        <v>474</v>
      </c>
      <c r="U191" s="181" t="s">
        <v>475</v>
      </c>
      <c r="V191" s="181"/>
      <c r="W191" s="181" t="s">
        <v>503</v>
      </c>
      <c r="X191" s="181" t="s">
        <v>504</v>
      </c>
      <c r="Y191" s="181" t="s">
        <v>1693</v>
      </c>
      <c r="Z191" s="181" t="s">
        <v>742</v>
      </c>
      <c r="AA191" s="181" t="s">
        <v>8</v>
      </c>
      <c r="AB191" s="181" t="s">
        <v>453</v>
      </c>
      <c r="AC191" s="181" t="s">
        <v>475</v>
      </c>
      <c r="AD191" s="187" t="s">
        <v>439</v>
      </c>
      <c r="AE191" s="181" t="s">
        <v>496</v>
      </c>
      <c r="AF191" s="181" t="s">
        <v>519</v>
      </c>
      <c r="AG191" s="181" t="s">
        <v>439</v>
      </c>
      <c r="AH191" s="181" t="s">
        <v>1607</v>
      </c>
      <c r="AI191" s="187">
        <v>464900</v>
      </c>
      <c r="AJ191" s="187">
        <v>0</v>
      </c>
      <c r="AK191" s="187">
        <v>100</v>
      </c>
      <c r="AL191" s="187">
        <f t="shared" si="34"/>
        <v>465000</v>
      </c>
      <c r="AM191" s="187">
        <v>162400</v>
      </c>
      <c r="AN191" s="187">
        <v>0</v>
      </c>
      <c r="AO191" s="187">
        <v>351000</v>
      </c>
      <c r="AP191" s="187">
        <f t="shared" si="35"/>
        <v>513400</v>
      </c>
      <c r="AQ191" s="187">
        <f t="shared" si="36"/>
        <v>-48400</v>
      </c>
      <c r="AR191" s="187">
        <f t="shared" si="37"/>
        <v>4959.4439999999995</v>
      </c>
      <c r="AS191" s="187">
        <f t="shared" si="38"/>
        <v>4278</v>
      </c>
      <c r="AT191" s="187">
        <f t="shared" si="39"/>
        <v>-681.44399999999951</v>
      </c>
    </row>
    <row r="192" spans="1:46" x14ac:dyDescent="0.25">
      <c r="A192" s="181" t="s">
        <v>1694</v>
      </c>
      <c r="B192" s="181">
        <v>1.5</v>
      </c>
      <c r="C192" s="181" t="s">
        <v>8</v>
      </c>
      <c r="D192" s="182" t="s">
        <v>1695</v>
      </c>
      <c r="E192" s="181" t="s">
        <v>547</v>
      </c>
      <c r="F192" s="181" t="s">
        <v>738</v>
      </c>
      <c r="G192" s="181"/>
      <c r="H192" s="189">
        <v>0</v>
      </c>
      <c r="I192" s="189">
        <v>0</v>
      </c>
      <c r="J192" s="189"/>
      <c r="K192" s="189"/>
      <c r="L192" s="189"/>
      <c r="M192" s="189" t="s">
        <v>425</v>
      </c>
      <c r="N192" s="181" t="s">
        <v>426</v>
      </c>
      <c r="O192" s="185"/>
      <c r="P192" s="186" t="s">
        <v>427</v>
      </c>
      <c r="Q192" s="181" t="s">
        <v>428</v>
      </c>
      <c r="R192" s="178" t="s">
        <v>1696</v>
      </c>
      <c r="S192" s="181" t="s">
        <v>1240</v>
      </c>
      <c r="T192" s="181" t="s">
        <v>474</v>
      </c>
      <c r="U192" s="181" t="s">
        <v>475</v>
      </c>
      <c r="V192" s="181"/>
      <c r="W192" s="181" t="s">
        <v>503</v>
      </c>
      <c r="X192" s="181" t="s">
        <v>504</v>
      </c>
      <c r="Y192" s="181" t="s">
        <v>1697</v>
      </c>
      <c r="Z192" s="181" t="s">
        <v>742</v>
      </c>
      <c r="AA192" s="181" t="s">
        <v>8</v>
      </c>
      <c r="AB192" s="181" t="s">
        <v>453</v>
      </c>
      <c r="AC192" s="181" t="s">
        <v>475</v>
      </c>
      <c r="AD192" s="187" t="s">
        <v>439</v>
      </c>
      <c r="AE192" s="181" t="s">
        <v>496</v>
      </c>
      <c r="AF192" s="181" t="s">
        <v>519</v>
      </c>
      <c r="AG192" s="181" t="s">
        <v>439</v>
      </c>
      <c r="AH192" s="181" t="s">
        <v>1607</v>
      </c>
      <c r="AI192" s="187">
        <v>361900</v>
      </c>
      <c r="AJ192" s="187">
        <v>0</v>
      </c>
      <c r="AK192" s="187">
        <v>100</v>
      </c>
      <c r="AL192" s="187">
        <f t="shared" si="34"/>
        <v>362000</v>
      </c>
      <c r="AM192" s="187">
        <v>164200</v>
      </c>
      <c r="AN192" s="187">
        <v>0</v>
      </c>
      <c r="AO192" s="187">
        <v>531600</v>
      </c>
      <c r="AP192" s="187">
        <f t="shared" si="35"/>
        <v>695800</v>
      </c>
      <c r="AQ192" s="187">
        <f t="shared" si="36"/>
        <v>-333800</v>
      </c>
      <c r="AR192" s="187">
        <f t="shared" si="37"/>
        <v>6721.4279999999999</v>
      </c>
      <c r="AS192" s="187">
        <f t="shared" si="38"/>
        <v>3330.4</v>
      </c>
      <c r="AT192" s="187">
        <f t="shared" si="39"/>
        <v>-3391.0279999999998</v>
      </c>
    </row>
    <row r="193" spans="1:46" x14ac:dyDescent="0.25">
      <c r="A193" s="181" t="s">
        <v>1698</v>
      </c>
      <c r="B193" s="181">
        <v>8</v>
      </c>
      <c r="C193" s="181" t="s">
        <v>8</v>
      </c>
      <c r="D193" s="182" t="s">
        <v>1699</v>
      </c>
      <c r="E193" s="181" t="s">
        <v>547</v>
      </c>
      <c r="F193" s="181" t="s">
        <v>738</v>
      </c>
      <c r="G193" s="181"/>
      <c r="H193" s="189">
        <v>0</v>
      </c>
      <c r="I193" s="189">
        <v>0</v>
      </c>
      <c r="J193" s="189"/>
      <c r="K193" s="189"/>
      <c r="L193" s="189"/>
      <c r="M193" s="189" t="s">
        <v>425</v>
      </c>
      <c r="N193" s="181" t="s">
        <v>426</v>
      </c>
      <c r="O193" s="185"/>
      <c r="P193" s="186" t="s">
        <v>427</v>
      </c>
      <c r="Q193" s="181" t="s">
        <v>428</v>
      </c>
      <c r="R193" s="178" t="s">
        <v>1700</v>
      </c>
      <c r="S193" s="181" t="s">
        <v>1240</v>
      </c>
      <c r="T193" s="181" t="s">
        <v>474</v>
      </c>
      <c r="U193" s="181" t="s">
        <v>475</v>
      </c>
      <c r="V193" s="181"/>
      <c r="W193" s="181" t="s">
        <v>503</v>
      </c>
      <c r="X193" s="181" t="s">
        <v>504</v>
      </c>
      <c r="Y193" s="181" t="s">
        <v>1701</v>
      </c>
      <c r="Z193" s="181" t="s">
        <v>742</v>
      </c>
      <c r="AA193" s="181" t="s">
        <v>8</v>
      </c>
      <c r="AB193" s="181" t="s">
        <v>453</v>
      </c>
      <c r="AC193" s="181" t="s">
        <v>475</v>
      </c>
      <c r="AD193" s="187" t="s">
        <v>1702</v>
      </c>
      <c r="AE193" s="181" t="s">
        <v>1703</v>
      </c>
      <c r="AF193" s="181" t="s">
        <v>1704</v>
      </c>
      <c r="AG193" s="181" t="s">
        <v>439</v>
      </c>
      <c r="AH193" s="181" t="s">
        <v>1705</v>
      </c>
      <c r="AI193" s="187">
        <v>2632400</v>
      </c>
      <c r="AJ193" s="187">
        <v>0</v>
      </c>
      <c r="AK193" s="187">
        <v>100</v>
      </c>
      <c r="AL193" s="187">
        <f t="shared" si="34"/>
        <v>2632500</v>
      </c>
      <c r="AM193" s="187">
        <v>284700</v>
      </c>
      <c r="AN193" s="187">
        <v>0</v>
      </c>
      <c r="AO193" s="187">
        <v>296100</v>
      </c>
      <c r="AP193" s="187">
        <f t="shared" si="35"/>
        <v>580800</v>
      </c>
      <c r="AQ193" s="187">
        <f t="shared" si="36"/>
        <v>2051700</v>
      </c>
      <c r="AR193" s="187">
        <f t="shared" si="37"/>
        <v>5610.5280000000002</v>
      </c>
      <c r="AS193" s="187">
        <f t="shared" si="38"/>
        <v>24219</v>
      </c>
      <c r="AT193" s="187">
        <f t="shared" si="39"/>
        <v>18608.472000000002</v>
      </c>
    </row>
    <row r="194" spans="1:46" x14ac:dyDescent="0.25">
      <c r="A194" s="181" t="s">
        <v>1706</v>
      </c>
      <c r="B194" s="181">
        <v>11.4991</v>
      </c>
      <c r="C194" s="181" t="s">
        <v>8</v>
      </c>
      <c r="D194" s="182" t="s">
        <v>1707</v>
      </c>
      <c r="E194" s="181" t="s">
        <v>547</v>
      </c>
      <c r="F194" s="181" t="s">
        <v>738</v>
      </c>
      <c r="G194" s="181"/>
      <c r="H194" s="189">
        <v>0</v>
      </c>
      <c r="I194" s="189">
        <v>0</v>
      </c>
      <c r="J194" s="189"/>
      <c r="K194" s="189"/>
      <c r="L194" s="189"/>
      <c r="M194" s="189" t="s">
        <v>425</v>
      </c>
      <c r="N194" s="181" t="s">
        <v>426</v>
      </c>
      <c r="O194" s="185"/>
      <c r="P194" s="186" t="s">
        <v>427</v>
      </c>
      <c r="Q194" s="181" t="s">
        <v>428</v>
      </c>
      <c r="R194" s="178" t="s">
        <v>1708</v>
      </c>
      <c r="S194" s="181" t="s">
        <v>1240</v>
      </c>
      <c r="T194" s="181" t="s">
        <v>1206</v>
      </c>
      <c r="U194" s="181" t="s">
        <v>1207</v>
      </c>
      <c r="V194" s="181"/>
      <c r="W194" s="181" t="s">
        <v>490</v>
      </c>
      <c r="X194" s="181" t="s">
        <v>14</v>
      </c>
      <c r="Y194" s="181" t="s">
        <v>1709</v>
      </c>
      <c r="Z194" s="181" t="s">
        <v>1428</v>
      </c>
      <c r="AA194" s="181" t="s">
        <v>23</v>
      </c>
      <c r="AB194" s="181" t="s">
        <v>453</v>
      </c>
      <c r="AC194" s="181" t="s">
        <v>432</v>
      </c>
      <c r="AD194" s="187" t="s">
        <v>439</v>
      </c>
      <c r="AE194" s="181" t="s">
        <v>1710</v>
      </c>
      <c r="AF194" s="181" t="s">
        <v>1711</v>
      </c>
      <c r="AG194" s="181" t="s">
        <v>439</v>
      </c>
      <c r="AH194" s="181" t="s">
        <v>1712</v>
      </c>
      <c r="AI194" s="187">
        <v>3783900</v>
      </c>
      <c r="AJ194" s="187">
        <v>0</v>
      </c>
      <c r="AK194" s="187">
        <v>0</v>
      </c>
      <c r="AL194" s="187">
        <f t="shared" si="34"/>
        <v>3783900</v>
      </c>
      <c r="AM194" s="187">
        <v>351100</v>
      </c>
      <c r="AN194" s="187">
        <v>0</v>
      </c>
      <c r="AO194" s="187">
        <v>0</v>
      </c>
      <c r="AP194" s="187">
        <f t="shared" si="35"/>
        <v>351100</v>
      </c>
      <c r="AQ194" s="187">
        <f t="shared" si="36"/>
        <v>3432800</v>
      </c>
      <c r="AR194" s="187">
        <f t="shared" si="37"/>
        <v>3391.6259999999997</v>
      </c>
      <c r="AS194" s="187">
        <f t="shared" si="38"/>
        <v>34811.880000000005</v>
      </c>
      <c r="AT194" s="187">
        <f t="shared" si="39"/>
        <v>31420.254000000004</v>
      </c>
    </row>
    <row r="195" spans="1:46" x14ac:dyDescent="0.25">
      <c r="A195" s="181" t="s">
        <v>1713</v>
      </c>
      <c r="B195" s="181">
        <v>30</v>
      </c>
      <c r="C195" s="181" t="s">
        <v>8</v>
      </c>
      <c r="D195" s="182" t="s">
        <v>1714</v>
      </c>
      <c r="E195" s="181" t="s">
        <v>547</v>
      </c>
      <c r="F195" s="181" t="s">
        <v>738</v>
      </c>
      <c r="G195" s="181"/>
      <c r="H195" s="189">
        <v>0</v>
      </c>
      <c r="I195" s="189">
        <v>0</v>
      </c>
      <c r="J195" s="189"/>
      <c r="K195" s="189"/>
      <c r="L195" s="189"/>
      <c r="M195" s="189" t="s">
        <v>425</v>
      </c>
      <c r="N195" s="181" t="s">
        <v>426</v>
      </c>
      <c r="O195" s="185"/>
      <c r="P195" s="186" t="s">
        <v>427</v>
      </c>
      <c r="Q195" s="181" t="s">
        <v>428</v>
      </c>
      <c r="R195" s="178" t="s">
        <v>1715</v>
      </c>
      <c r="S195" s="181" t="s">
        <v>1240</v>
      </c>
      <c r="T195" s="181" t="s">
        <v>474</v>
      </c>
      <c r="U195" s="181" t="s">
        <v>475</v>
      </c>
      <c r="V195" s="181"/>
      <c r="W195" s="181" t="s">
        <v>503</v>
      </c>
      <c r="X195" s="181" t="s">
        <v>504</v>
      </c>
      <c r="Y195" s="181" t="s">
        <v>1716</v>
      </c>
      <c r="Z195" s="181" t="s">
        <v>742</v>
      </c>
      <c r="AA195" s="181" t="s">
        <v>8</v>
      </c>
      <c r="AB195" s="181" t="s">
        <v>453</v>
      </c>
      <c r="AC195" s="181" t="s">
        <v>475</v>
      </c>
      <c r="AD195" s="187" t="s">
        <v>439</v>
      </c>
      <c r="AE195" s="181" t="s">
        <v>1717</v>
      </c>
      <c r="AF195" s="181" t="s">
        <v>1718</v>
      </c>
      <c r="AG195" s="181" t="s">
        <v>1719</v>
      </c>
      <c r="AH195" s="181" t="s">
        <v>1720</v>
      </c>
      <c r="AI195" s="187">
        <v>9871800</v>
      </c>
      <c r="AJ195" s="187">
        <v>0</v>
      </c>
      <c r="AK195" s="187">
        <v>100</v>
      </c>
      <c r="AL195" s="187">
        <f t="shared" si="34"/>
        <v>9871900</v>
      </c>
      <c r="AM195" s="187">
        <v>730000</v>
      </c>
      <c r="AN195" s="187">
        <v>288100</v>
      </c>
      <c r="AO195" s="187">
        <v>585100</v>
      </c>
      <c r="AP195" s="187">
        <f t="shared" si="35"/>
        <v>1603200</v>
      </c>
      <c r="AQ195" s="187">
        <f t="shared" si="36"/>
        <v>8268700</v>
      </c>
      <c r="AR195" s="187">
        <f t="shared" si="37"/>
        <v>15486.912</v>
      </c>
      <c r="AS195" s="187">
        <f t="shared" si="38"/>
        <v>90821.48000000001</v>
      </c>
      <c r="AT195" s="187">
        <f t="shared" si="39"/>
        <v>75334.568000000014</v>
      </c>
    </row>
    <row r="196" spans="1:46" x14ac:dyDescent="0.25">
      <c r="A196" s="181" t="s">
        <v>1721</v>
      </c>
      <c r="B196" s="181">
        <v>5.0049999999999999</v>
      </c>
      <c r="C196" s="181" t="s">
        <v>8</v>
      </c>
      <c r="D196" s="182" t="s">
        <v>1635</v>
      </c>
      <c r="E196" s="181" t="s">
        <v>547</v>
      </c>
      <c r="F196" s="181" t="s">
        <v>738</v>
      </c>
      <c r="G196" s="181"/>
      <c r="H196" s="189">
        <v>0</v>
      </c>
      <c r="I196" s="189">
        <v>0</v>
      </c>
      <c r="J196" s="189"/>
      <c r="K196" s="189"/>
      <c r="L196" s="189"/>
      <c r="M196" s="189" t="s">
        <v>425</v>
      </c>
      <c r="N196" s="181" t="s">
        <v>426</v>
      </c>
      <c r="O196" s="185"/>
      <c r="P196" s="186" t="s">
        <v>427</v>
      </c>
      <c r="Q196" s="181" t="s">
        <v>428</v>
      </c>
      <c r="R196" s="178" t="s">
        <v>1722</v>
      </c>
      <c r="S196" s="181" t="s">
        <v>1240</v>
      </c>
      <c r="T196" s="181" t="s">
        <v>474</v>
      </c>
      <c r="U196" s="181" t="s">
        <v>475</v>
      </c>
      <c r="V196" s="181"/>
      <c r="W196" s="181" t="s">
        <v>490</v>
      </c>
      <c r="X196" s="181" t="s">
        <v>14</v>
      </c>
      <c r="Y196" s="181" t="s">
        <v>1637</v>
      </c>
      <c r="Z196" s="181" t="s">
        <v>742</v>
      </c>
      <c r="AA196" s="181" t="s">
        <v>8</v>
      </c>
      <c r="AB196" s="181" t="s">
        <v>453</v>
      </c>
      <c r="AC196" s="181" t="s">
        <v>475</v>
      </c>
      <c r="AD196" s="187" t="s">
        <v>439</v>
      </c>
      <c r="AE196" s="181" t="s">
        <v>1723</v>
      </c>
      <c r="AF196" s="181" t="s">
        <v>519</v>
      </c>
      <c r="AG196" s="181" t="s">
        <v>439</v>
      </c>
      <c r="AH196" s="181" t="s">
        <v>1723</v>
      </c>
      <c r="AI196" s="187">
        <v>1647000</v>
      </c>
      <c r="AJ196" s="187">
        <v>0</v>
      </c>
      <c r="AK196" s="187">
        <v>0</v>
      </c>
      <c r="AL196" s="187">
        <f t="shared" si="34"/>
        <v>1647000</v>
      </c>
      <c r="AM196" s="187">
        <v>225600</v>
      </c>
      <c r="AN196" s="187">
        <v>3500</v>
      </c>
      <c r="AO196" s="187">
        <v>0</v>
      </c>
      <c r="AP196" s="187">
        <f t="shared" si="35"/>
        <v>229100</v>
      </c>
      <c r="AQ196" s="187">
        <f t="shared" si="36"/>
        <v>1417900</v>
      </c>
      <c r="AR196" s="187">
        <f t="shared" si="37"/>
        <v>2213.1059999999998</v>
      </c>
      <c r="AS196" s="187">
        <f t="shared" si="38"/>
        <v>15152.400000000001</v>
      </c>
      <c r="AT196" s="187">
        <f t="shared" si="39"/>
        <v>12939.294000000002</v>
      </c>
    </row>
    <row r="197" spans="1:46" x14ac:dyDescent="0.25">
      <c r="A197" s="181" t="s">
        <v>1724</v>
      </c>
      <c r="B197" s="181">
        <v>5</v>
      </c>
      <c r="C197" s="181" t="s">
        <v>8</v>
      </c>
      <c r="D197" s="182" t="s">
        <v>1725</v>
      </c>
      <c r="E197" s="181" t="s">
        <v>547</v>
      </c>
      <c r="F197" s="181" t="s">
        <v>738</v>
      </c>
      <c r="G197" s="181"/>
      <c r="H197" s="189">
        <v>0</v>
      </c>
      <c r="I197" s="189">
        <v>0</v>
      </c>
      <c r="J197" s="189"/>
      <c r="K197" s="189"/>
      <c r="L197" s="189"/>
      <c r="M197" s="189" t="s">
        <v>425</v>
      </c>
      <c r="N197" s="181" t="s">
        <v>426</v>
      </c>
      <c r="O197" s="185"/>
      <c r="P197" s="186" t="s">
        <v>427</v>
      </c>
      <c r="Q197" s="181" t="s">
        <v>428</v>
      </c>
      <c r="R197" s="178" t="s">
        <v>1726</v>
      </c>
      <c r="S197" s="181" t="s">
        <v>1240</v>
      </c>
      <c r="T197" s="181" t="s">
        <v>474</v>
      </c>
      <c r="U197" s="181" t="s">
        <v>475</v>
      </c>
      <c r="V197" s="181"/>
      <c r="W197" s="181" t="s">
        <v>490</v>
      </c>
      <c r="X197" s="181" t="s">
        <v>14</v>
      </c>
      <c r="Y197" s="181" t="s">
        <v>1637</v>
      </c>
      <c r="Z197" s="181" t="s">
        <v>742</v>
      </c>
      <c r="AA197" s="181" t="s">
        <v>8</v>
      </c>
      <c r="AB197" s="181" t="s">
        <v>453</v>
      </c>
      <c r="AC197" s="181" t="s">
        <v>475</v>
      </c>
      <c r="AD197" s="187" t="s">
        <v>439</v>
      </c>
      <c r="AE197" s="181" t="s">
        <v>1723</v>
      </c>
      <c r="AF197" s="181" t="s">
        <v>1635</v>
      </c>
      <c r="AG197" s="181" t="s">
        <v>439</v>
      </c>
      <c r="AH197" s="181" t="s">
        <v>1723</v>
      </c>
      <c r="AI197" s="187">
        <v>1645300</v>
      </c>
      <c r="AJ197" s="187">
        <v>0</v>
      </c>
      <c r="AK197" s="187">
        <v>0</v>
      </c>
      <c r="AL197" s="187">
        <f t="shared" si="34"/>
        <v>1645300</v>
      </c>
      <c r="AM197" s="187">
        <v>237400</v>
      </c>
      <c r="AN197" s="187">
        <v>3500</v>
      </c>
      <c r="AO197" s="187">
        <v>0</v>
      </c>
      <c r="AP197" s="187">
        <f t="shared" si="35"/>
        <v>240900</v>
      </c>
      <c r="AQ197" s="187">
        <f t="shared" si="36"/>
        <v>1404400</v>
      </c>
      <c r="AR197" s="187">
        <f t="shared" si="37"/>
        <v>2327.0940000000001</v>
      </c>
      <c r="AS197" s="187">
        <f t="shared" si="38"/>
        <v>15136.76</v>
      </c>
      <c r="AT197" s="187">
        <f t="shared" si="39"/>
        <v>12809.666000000001</v>
      </c>
    </row>
    <row r="198" spans="1:46" x14ac:dyDescent="0.25">
      <c r="A198" s="181" t="s">
        <v>1727</v>
      </c>
      <c r="B198" s="181">
        <v>5.8209999999999997</v>
      </c>
      <c r="C198" s="181" t="s">
        <v>8</v>
      </c>
      <c r="D198" s="182" t="s">
        <v>1650</v>
      </c>
      <c r="E198" s="181" t="s">
        <v>547</v>
      </c>
      <c r="F198" s="181" t="s">
        <v>738</v>
      </c>
      <c r="G198" s="181"/>
      <c r="H198" s="189">
        <v>0</v>
      </c>
      <c r="I198" s="189">
        <v>0</v>
      </c>
      <c r="J198" s="189"/>
      <c r="K198" s="189"/>
      <c r="L198" s="189"/>
      <c r="M198" s="189" t="s">
        <v>425</v>
      </c>
      <c r="N198" s="181" t="s">
        <v>608</v>
      </c>
      <c r="O198" s="185"/>
      <c r="P198" s="186" t="s">
        <v>427</v>
      </c>
      <c r="Q198" s="181" t="s">
        <v>428</v>
      </c>
      <c r="R198" s="178" t="s">
        <v>1728</v>
      </c>
      <c r="S198" s="181" t="s">
        <v>1240</v>
      </c>
      <c r="T198" s="181" t="s">
        <v>474</v>
      </c>
      <c r="U198" s="181" t="s">
        <v>475</v>
      </c>
      <c r="V198" s="181"/>
      <c r="W198" s="181" t="s">
        <v>503</v>
      </c>
      <c r="X198" s="181" t="s">
        <v>504</v>
      </c>
      <c r="Y198" s="181" t="s">
        <v>1652</v>
      </c>
      <c r="Z198" s="181" t="s">
        <v>742</v>
      </c>
      <c r="AA198" s="181" t="s">
        <v>8</v>
      </c>
      <c r="AB198" s="181" t="s">
        <v>453</v>
      </c>
      <c r="AC198" s="181" t="s">
        <v>475</v>
      </c>
      <c r="AD198" s="187" t="s">
        <v>439</v>
      </c>
      <c r="AE198" s="181" t="s">
        <v>1653</v>
      </c>
      <c r="AF198" s="181" t="s">
        <v>1654</v>
      </c>
      <c r="AG198" s="181" t="s">
        <v>439</v>
      </c>
      <c r="AH198" s="181" t="s">
        <v>1655</v>
      </c>
      <c r="AI198" s="187">
        <v>1915500</v>
      </c>
      <c r="AJ198" s="187">
        <v>0</v>
      </c>
      <c r="AK198" s="187">
        <v>100</v>
      </c>
      <c r="AL198" s="187">
        <f t="shared" si="34"/>
        <v>1915600</v>
      </c>
      <c r="AM198" s="187">
        <v>251000</v>
      </c>
      <c r="AN198" s="187">
        <v>0</v>
      </c>
      <c r="AO198" s="187">
        <v>0</v>
      </c>
      <c r="AP198" s="187">
        <f t="shared" si="35"/>
        <v>251000</v>
      </c>
      <c r="AQ198" s="187">
        <f t="shared" si="36"/>
        <v>1664600</v>
      </c>
      <c r="AR198" s="187">
        <f t="shared" si="37"/>
        <v>2424.66</v>
      </c>
      <c r="AS198" s="187">
        <f t="shared" si="38"/>
        <v>17623.52</v>
      </c>
      <c r="AT198" s="187">
        <f t="shared" si="39"/>
        <v>15198.86</v>
      </c>
    </row>
    <row r="199" spans="1:46" x14ac:dyDescent="0.25">
      <c r="A199" s="181" t="s">
        <v>1729</v>
      </c>
      <c r="B199" s="181">
        <v>10.625999999999999</v>
      </c>
      <c r="C199" s="181" t="s">
        <v>8</v>
      </c>
      <c r="D199" s="182" t="s">
        <v>1642</v>
      </c>
      <c r="E199" s="181" t="s">
        <v>547</v>
      </c>
      <c r="F199" s="181" t="s">
        <v>738</v>
      </c>
      <c r="G199" s="181"/>
      <c r="H199" s="189">
        <v>0</v>
      </c>
      <c r="I199" s="189">
        <v>0</v>
      </c>
      <c r="J199" s="189"/>
      <c r="K199" s="189"/>
      <c r="L199" s="189"/>
      <c r="M199" s="189" t="s">
        <v>425</v>
      </c>
      <c r="N199" s="181" t="s">
        <v>426</v>
      </c>
      <c r="O199" s="185"/>
      <c r="P199" s="186" t="s">
        <v>427</v>
      </c>
      <c r="Q199" s="181" t="s">
        <v>428</v>
      </c>
      <c r="R199" s="178" t="s">
        <v>1730</v>
      </c>
      <c r="S199" s="181" t="s">
        <v>1240</v>
      </c>
      <c r="T199" s="181" t="s">
        <v>474</v>
      </c>
      <c r="U199" s="181" t="s">
        <v>475</v>
      </c>
      <c r="V199" s="181"/>
      <c r="W199" s="181" t="s">
        <v>503</v>
      </c>
      <c r="X199" s="181" t="s">
        <v>504</v>
      </c>
      <c r="Y199" s="181" t="s">
        <v>1637</v>
      </c>
      <c r="Z199" s="181" t="s">
        <v>742</v>
      </c>
      <c r="AA199" s="181" t="s">
        <v>8</v>
      </c>
      <c r="AB199" s="181" t="s">
        <v>453</v>
      </c>
      <c r="AC199" s="181" t="s">
        <v>475</v>
      </c>
      <c r="AD199" s="187" t="s">
        <v>1647</v>
      </c>
      <c r="AE199" s="181" t="s">
        <v>1648</v>
      </c>
      <c r="AF199" s="181" t="s">
        <v>1639</v>
      </c>
      <c r="AG199" s="181" t="s">
        <v>439</v>
      </c>
      <c r="AH199" s="181" t="s">
        <v>1640</v>
      </c>
      <c r="AI199" s="187">
        <v>3496500</v>
      </c>
      <c r="AJ199" s="187">
        <v>0</v>
      </c>
      <c r="AK199" s="187">
        <v>100</v>
      </c>
      <c r="AL199" s="187">
        <f t="shared" si="34"/>
        <v>3496600</v>
      </c>
      <c r="AM199" s="187">
        <v>333100</v>
      </c>
      <c r="AN199" s="187">
        <v>137300</v>
      </c>
      <c r="AO199" s="187">
        <v>537400</v>
      </c>
      <c r="AP199" s="187">
        <f t="shared" si="35"/>
        <v>1007800</v>
      </c>
      <c r="AQ199" s="187">
        <f t="shared" si="36"/>
        <v>2488800</v>
      </c>
      <c r="AR199" s="187">
        <f t="shared" si="37"/>
        <v>9735.348</v>
      </c>
      <c r="AS199" s="187">
        <f t="shared" si="38"/>
        <v>32168.720000000001</v>
      </c>
      <c r="AT199" s="187">
        <f t="shared" si="39"/>
        <v>22433.372000000003</v>
      </c>
    </row>
    <row r="200" spans="1:46" ht="30" x14ac:dyDescent="0.25">
      <c r="A200" s="181" t="s">
        <v>1731</v>
      </c>
      <c r="B200" s="181">
        <v>5</v>
      </c>
      <c r="C200" s="181" t="s">
        <v>8</v>
      </c>
      <c r="D200" s="182" t="s">
        <v>1732</v>
      </c>
      <c r="E200" s="181" t="s">
        <v>547</v>
      </c>
      <c r="F200" s="181" t="s">
        <v>738</v>
      </c>
      <c r="G200" s="181"/>
      <c r="H200" s="189">
        <v>0</v>
      </c>
      <c r="I200" s="189">
        <v>0</v>
      </c>
      <c r="J200" s="189"/>
      <c r="K200" s="189"/>
      <c r="L200" s="189"/>
      <c r="M200" s="189" t="s">
        <v>425</v>
      </c>
      <c r="N200" s="181" t="s">
        <v>426</v>
      </c>
      <c r="O200" s="185"/>
      <c r="P200" s="186" t="s">
        <v>427</v>
      </c>
      <c r="Q200" s="181" t="s">
        <v>428</v>
      </c>
      <c r="R200" s="178" t="s">
        <v>1733</v>
      </c>
      <c r="S200" s="181" t="s">
        <v>1240</v>
      </c>
      <c r="T200" s="181" t="s">
        <v>474</v>
      </c>
      <c r="U200" s="181" t="s">
        <v>475</v>
      </c>
      <c r="V200" s="181"/>
      <c r="W200" s="181" t="s">
        <v>503</v>
      </c>
      <c r="X200" s="181" t="s">
        <v>504</v>
      </c>
      <c r="Y200" s="181" t="s">
        <v>1734</v>
      </c>
      <c r="Z200" s="181" t="s">
        <v>742</v>
      </c>
      <c r="AA200" s="181" t="s">
        <v>8</v>
      </c>
      <c r="AB200" s="181" t="s">
        <v>453</v>
      </c>
      <c r="AC200" s="181" t="s">
        <v>475</v>
      </c>
      <c r="AD200" s="187" t="s">
        <v>439</v>
      </c>
      <c r="AE200" s="181" t="s">
        <v>1735</v>
      </c>
      <c r="AF200" s="181" t="s">
        <v>1736</v>
      </c>
      <c r="AG200" s="181" t="s">
        <v>1737</v>
      </c>
      <c r="AH200" s="181" t="s">
        <v>1738</v>
      </c>
      <c r="AI200" s="187">
        <v>1645200</v>
      </c>
      <c r="AJ200" s="187">
        <v>0</v>
      </c>
      <c r="AK200" s="187">
        <v>100</v>
      </c>
      <c r="AL200" s="187">
        <f t="shared" si="34"/>
        <v>1645300</v>
      </c>
      <c r="AM200" s="187">
        <v>237400</v>
      </c>
      <c r="AN200" s="187">
        <v>0</v>
      </c>
      <c r="AO200" s="187">
        <v>437800</v>
      </c>
      <c r="AP200" s="187">
        <f t="shared" si="35"/>
        <v>675200</v>
      </c>
      <c r="AQ200" s="187">
        <f t="shared" si="36"/>
        <v>970100</v>
      </c>
      <c r="AR200" s="187">
        <f t="shared" si="37"/>
        <v>6522.4319999999998</v>
      </c>
      <c r="AS200" s="187">
        <f t="shared" si="38"/>
        <v>15136.76</v>
      </c>
      <c r="AT200" s="187">
        <f t="shared" si="39"/>
        <v>8614.3280000000013</v>
      </c>
    </row>
    <row r="201" spans="1:46" x14ac:dyDescent="0.25">
      <c r="A201" s="181" t="s">
        <v>1739</v>
      </c>
      <c r="B201" s="181">
        <v>14.397</v>
      </c>
      <c r="C201" s="181" t="s">
        <v>8</v>
      </c>
      <c r="D201" s="182" t="s">
        <v>1740</v>
      </c>
      <c r="E201" s="181" t="s">
        <v>547</v>
      </c>
      <c r="F201" s="181" t="s">
        <v>738</v>
      </c>
      <c r="G201" s="181"/>
      <c r="H201" s="189">
        <v>0</v>
      </c>
      <c r="I201" s="189">
        <v>0</v>
      </c>
      <c r="J201" s="189"/>
      <c r="K201" s="189"/>
      <c r="L201" s="189"/>
      <c r="M201" s="189" t="s">
        <v>425</v>
      </c>
      <c r="N201" s="181" t="s">
        <v>426</v>
      </c>
      <c r="O201" s="185"/>
      <c r="P201" s="186" t="s">
        <v>427</v>
      </c>
      <c r="Q201" s="181" t="s">
        <v>428</v>
      </c>
      <c r="R201" s="178" t="s">
        <v>1741</v>
      </c>
      <c r="S201" s="181" t="s">
        <v>1240</v>
      </c>
      <c r="T201" s="181" t="s">
        <v>474</v>
      </c>
      <c r="U201" s="181" t="s">
        <v>475</v>
      </c>
      <c r="V201" s="181"/>
      <c r="W201" s="181" t="s">
        <v>503</v>
      </c>
      <c r="X201" s="181" t="s">
        <v>504</v>
      </c>
      <c r="Y201" s="181" t="s">
        <v>1742</v>
      </c>
      <c r="Z201" s="181" t="s">
        <v>1679</v>
      </c>
      <c r="AA201" s="181" t="s">
        <v>8</v>
      </c>
      <c r="AB201" s="181" t="s">
        <v>453</v>
      </c>
      <c r="AC201" s="181" t="s">
        <v>1680</v>
      </c>
      <c r="AD201" s="187" t="s">
        <v>439</v>
      </c>
      <c r="AE201" s="181" t="s">
        <v>1743</v>
      </c>
      <c r="AF201" s="181" t="s">
        <v>1744</v>
      </c>
      <c r="AG201" s="181" t="s">
        <v>439</v>
      </c>
      <c r="AH201" s="181" t="s">
        <v>1745</v>
      </c>
      <c r="AI201" s="187">
        <v>4737400</v>
      </c>
      <c r="AJ201" s="187">
        <v>0</v>
      </c>
      <c r="AK201" s="187">
        <v>100</v>
      </c>
      <c r="AL201" s="187">
        <f t="shared" si="34"/>
        <v>4737500</v>
      </c>
      <c r="AM201" s="187">
        <v>410800</v>
      </c>
      <c r="AN201" s="187">
        <v>0</v>
      </c>
      <c r="AO201" s="187">
        <v>649200</v>
      </c>
      <c r="AP201" s="187">
        <f t="shared" si="35"/>
        <v>1060000</v>
      </c>
      <c r="AQ201" s="187">
        <f t="shared" si="36"/>
        <v>3677500</v>
      </c>
      <c r="AR201" s="187">
        <f t="shared" si="37"/>
        <v>10239.6</v>
      </c>
      <c r="AS201" s="187">
        <f t="shared" si="38"/>
        <v>43585</v>
      </c>
      <c r="AT201" s="187">
        <f t="shared" si="39"/>
        <v>33345.4</v>
      </c>
    </row>
    <row r="202" spans="1:46" ht="30" x14ac:dyDescent="0.25">
      <c r="A202" s="181" t="s">
        <v>1746</v>
      </c>
      <c r="B202" s="181">
        <v>7.7788000000000004</v>
      </c>
      <c r="C202" s="181" t="s">
        <v>8</v>
      </c>
      <c r="D202" s="182" t="s">
        <v>1747</v>
      </c>
      <c r="E202" s="181" t="s">
        <v>547</v>
      </c>
      <c r="F202" s="181" t="s">
        <v>738</v>
      </c>
      <c r="G202" s="181"/>
      <c r="H202" s="189">
        <v>0</v>
      </c>
      <c r="I202" s="189">
        <v>0</v>
      </c>
      <c r="J202" s="189"/>
      <c r="K202" s="189"/>
      <c r="L202" s="189"/>
      <c r="M202" s="189" t="s">
        <v>425</v>
      </c>
      <c r="N202" s="181" t="s">
        <v>426</v>
      </c>
      <c r="O202" s="185"/>
      <c r="P202" s="186" t="s">
        <v>427</v>
      </c>
      <c r="Q202" s="181" t="s">
        <v>428</v>
      </c>
      <c r="R202" s="178" t="s">
        <v>1748</v>
      </c>
      <c r="S202" s="181" t="s">
        <v>1228</v>
      </c>
      <c r="T202" s="181" t="s">
        <v>1206</v>
      </c>
      <c r="U202" s="181" t="s">
        <v>1207</v>
      </c>
      <c r="V202" s="181"/>
      <c r="W202" s="181" t="s">
        <v>503</v>
      </c>
      <c r="X202" s="181" t="s">
        <v>504</v>
      </c>
      <c r="Y202" s="181" t="s">
        <v>1749</v>
      </c>
      <c r="Z202" s="181" t="s">
        <v>1340</v>
      </c>
      <c r="AA202" s="181" t="s">
        <v>1210</v>
      </c>
      <c r="AB202" s="181" t="s">
        <v>453</v>
      </c>
      <c r="AC202" s="181" t="s">
        <v>1341</v>
      </c>
      <c r="AD202" s="187" t="s">
        <v>1750</v>
      </c>
      <c r="AE202" s="181" t="s">
        <v>1751</v>
      </c>
      <c r="AF202" s="181" t="s">
        <v>1752</v>
      </c>
      <c r="AG202" s="181" t="s">
        <v>1753</v>
      </c>
      <c r="AH202" s="181" t="s">
        <v>1754</v>
      </c>
      <c r="AI202" s="187">
        <v>2559600</v>
      </c>
      <c r="AJ202" s="187">
        <v>0</v>
      </c>
      <c r="AK202" s="187">
        <v>100</v>
      </c>
      <c r="AL202" s="187">
        <f t="shared" si="34"/>
        <v>2559700</v>
      </c>
      <c r="AM202" s="187">
        <v>280800</v>
      </c>
      <c r="AN202" s="187">
        <v>0</v>
      </c>
      <c r="AO202" s="187">
        <v>870900</v>
      </c>
      <c r="AP202" s="187">
        <f t="shared" si="35"/>
        <v>1151700</v>
      </c>
      <c r="AQ202" s="187">
        <f t="shared" si="36"/>
        <v>1408000</v>
      </c>
      <c r="AR202" s="187">
        <f t="shared" si="37"/>
        <v>11125.422</v>
      </c>
      <c r="AS202" s="187">
        <f t="shared" si="38"/>
        <v>23549.24</v>
      </c>
      <c r="AT202" s="187">
        <f t="shared" si="39"/>
        <v>12423.818000000001</v>
      </c>
    </row>
    <row r="203" spans="1:46" ht="30" x14ac:dyDescent="0.25">
      <c r="A203" s="181" t="s">
        <v>1755</v>
      </c>
      <c r="B203" s="181">
        <v>10.2842</v>
      </c>
      <c r="C203" s="181" t="s">
        <v>8</v>
      </c>
      <c r="D203" s="182" t="s">
        <v>1756</v>
      </c>
      <c r="E203" s="181" t="s">
        <v>547</v>
      </c>
      <c r="F203" s="181" t="s">
        <v>738</v>
      </c>
      <c r="G203" s="181"/>
      <c r="H203" s="189">
        <v>0</v>
      </c>
      <c r="I203" s="189">
        <v>0</v>
      </c>
      <c r="J203" s="189"/>
      <c r="K203" s="189"/>
      <c r="L203" s="189"/>
      <c r="M203" s="189" t="s">
        <v>425</v>
      </c>
      <c r="N203" s="181" t="s">
        <v>426</v>
      </c>
      <c r="O203" s="185"/>
      <c r="P203" s="186" t="s">
        <v>427</v>
      </c>
      <c r="Q203" s="181" t="s">
        <v>428</v>
      </c>
      <c r="R203" s="178" t="s">
        <v>1757</v>
      </c>
      <c r="S203" s="181" t="s">
        <v>1228</v>
      </c>
      <c r="T203" s="181" t="s">
        <v>1206</v>
      </c>
      <c r="U203" s="181" t="s">
        <v>1207</v>
      </c>
      <c r="V203" s="181"/>
      <c r="W203" s="181" t="s">
        <v>503</v>
      </c>
      <c r="X203" s="181" t="s">
        <v>504</v>
      </c>
      <c r="Y203" s="181" t="s">
        <v>1758</v>
      </c>
      <c r="Z203" s="181" t="s">
        <v>1209</v>
      </c>
      <c r="AA203" s="181" t="s">
        <v>1210</v>
      </c>
      <c r="AB203" s="181" t="s">
        <v>453</v>
      </c>
      <c r="AC203" s="181" t="s">
        <v>1207</v>
      </c>
      <c r="AD203" s="187" t="s">
        <v>1759</v>
      </c>
      <c r="AE203" s="181" t="s">
        <v>1760</v>
      </c>
      <c r="AF203" s="181" t="s">
        <v>1761</v>
      </c>
      <c r="AG203" s="181" t="s">
        <v>1762</v>
      </c>
      <c r="AH203" s="181" t="s">
        <v>1763</v>
      </c>
      <c r="AI203" s="187">
        <v>4512100</v>
      </c>
      <c r="AJ203" s="187">
        <v>0</v>
      </c>
      <c r="AK203" s="187">
        <v>100</v>
      </c>
      <c r="AL203" s="187">
        <f t="shared" si="34"/>
        <v>4512200</v>
      </c>
      <c r="AM203" s="187">
        <v>326000</v>
      </c>
      <c r="AN203" s="187">
        <v>0</v>
      </c>
      <c r="AO203" s="187">
        <v>319600</v>
      </c>
      <c r="AP203" s="187">
        <f t="shared" si="35"/>
        <v>645600</v>
      </c>
      <c r="AQ203" s="187">
        <f t="shared" si="36"/>
        <v>3866600</v>
      </c>
      <c r="AR203" s="187">
        <f t="shared" si="37"/>
        <v>6236.4960000000001</v>
      </c>
      <c r="AS203" s="187">
        <f t="shared" si="38"/>
        <v>41512.240000000005</v>
      </c>
      <c r="AT203" s="187">
        <f t="shared" si="39"/>
        <v>35275.744000000006</v>
      </c>
    </row>
    <row r="204" spans="1:46" x14ac:dyDescent="0.25">
      <c r="A204" s="181" t="s">
        <v>1764</v>
      </c>
      <c r="B204" s="181">
        <v>6.0430000000000001</v>
      </c>
      <c r="C204" s="181" t="s">
        <v>8</v>
      </c>
      <c r="D204" s="182" t="s">
        <v>1765</v>
      </c>
      <c r="E204" s="181" t="s">
        <v>547</v>
      </c>
      <c r="F204" s="181" t="s">
        <v>738</v>
      </c>
      <c r="G204" s="181"/>
      <c r="H204" s="189">
        <v>0</v>
      </c>
      <c r="I204" s="189">
        <v>0</v>
      </c>
      <c r="J204" s="189"/>
      <c r="K204" s="189"/>
      <c r="L204" s="189"/>
      <c r="M204" s="189" t="s">
        <v>425</v>
      </c>
      <c r="N204" s="181" t="s">
        <v>426</v>
      </c>
      <c r="O204" s="185"/>
      <c r="P204" s="186" t="s">
        <v>427</v>
      </c>
      <c r="Q204" s="181" t="s">
        <v>428</v>
      </c>
      <c r="R204" s="178" t="s">
        <v>1766</v>
      </c>
      <c r="S204" s="181" t="s">
        <v>1767</v>
      </c>
      <c r="T204" s="181" t="s">
        <v>1206</v>
      </c>
      <c r="U204" s="181" t="s">
        <v>1207</v>
      </c>
      <c r="V204" s="181"/>
      <c r="W204" s="181" t="s">
        <v>503</v>
      </c>
      <c r="X204" s="181" t="s">
        <v>504</v>
      </c>
      <c r="Y204" s="181" t="s">
        <v>1768</v>
      </c>
      <c r="Z204" s="181" t="s">
        <v>1769</v>
      </c>
      <c r="AA204" s="181" t="s">
        <v>1210</v>
      </c>
      <c r="AB204" s="181" t="s">
        <v>453</v>
      </c>
      <c r="AC204" s="181" t="s">
        <v>1770</v>
      </c>
      <c r="AD204" s="187" t="s">
        <v>439</v>
      </c>
      <c r="AE204" s="181" t="s">
        <v>938</v>
      </c>
      <c r="AF204" s="181" t="s">
        <v>1771</v>
      </c>
      <c r="AG204" s="181" t="s">
        <v>1772</v>
      </c>
      <c r="AH204" s="181" t="s">
        <v>1773</v>
      </c>
      <c r="AI204" s="187">
        <v>1988400</v>
      </c>
      <c r="AJ204" s="187">
        <v>0</v>
      </c>
      <c r="AK204" s="187">
        <v>100</v>
      </c>
      <c r="AL204" s="187">
        <f t="shared" si="34"/>
        <v>1988500</v>
      </c>
      <c r="AM204" s="187">
        <v>254600</v>
      </c>
      <c r="AN204" s="187">
        <v>0</v>
      </c>
      <c r="AO204" s="187">
        <v>676800</v>
      </c>
      <c r="AP204" s="187">
        <f t="shared" si="35"/>
        <v>931400</v>
      </c>
      <c r="AQ204" s="187">
        <f t="shared" si="36"/>
        <v>1057100</v>
      </c>
      <c r="AR204" s="187">
        <f t="shared" si="37"/>
        <v>8997.3240000000005</v>
      </c>
      <c r="AS204" s="187">
        <f t="shared" si="38"/>
        <v>18294.2</v>
      </c>
      <c r="AT204" s="187">
        <f t="shared" si="39"/>
        <v>9296.8760000000002</v>
      </c>
    </row>
    <row r="205" spans="1:46" ht="30" x14ac:dyDescent="0.25">
      <c r="A205" s="181" t="s">
        <v>1774</v>
      </c>
      <c r="B205" s="181">
        <v>1.8615999999999999</v>
      </c>
      <c r="C205" s="181" t="s">
        <v>8</v>
      </c>
      <c r="D205" s="182" t="s">
        <v>1775</v>
      </c>
      <c r="E205" s="181" t="s">
        <v>547</v>
      </c>
      <c r="F205" s="181" t="s">
        <v>738</v>
      </c>
      <c r="G205" s="181"/>
      <c r="H205" s="189">
        <v>0</v>
      </c>
      <c r="I205" s="189">
        <v>0</v>
      </c>
      <c r="J205" s="189"/>
      <c r="K205" s="189"/>
      <c r="L205" s="189"/>
      <c r="M205" s="189" t="s">
        <v>425</v>
      </c>
      <c r="N205" s="181" t="s">
        <v>426</v>
      </c>
      <c r="O205" s="185"/>
      <c r="P205" s="186" t="s">
        <v>427</v>
      </c>
      <c r="Q205" s="181" t="s">
        <v>428</v>
      </c>
      <c r="R205" s="178" t="s">
        <v>1776</v>
      </c>
      <c r="S205" s="181" t="s">
        <v>1777</v>
      </c>
      <c r="T205" s="181" t="s">
        <v>1206</v>
      </c>
      <c r="U205" s="181" t="s">
        <v>1207</v>
      </c>
      <c r="V205" s="181"/>
      <c r="W205" s="181" t="s">
        <v>1778</v>
      </c>
      <c r="X205" s="181" t="s">
        <v>1779</v>
      </c>
      <c r="Y205" s="181" t="s">
        <v>1780</v>
      </c>
      <c r="Z205" s="181" t="s">
        <v>1781</v>
      </c>
      <c r="AA205" s="181" t="s">
        <v>1210</v>
      </c>
      <c r="AB205" s="181" t="s">
        <v>453</v>
      </c>
      <c r="AC205" s="181" t="s">
        <v>1782</v>
      </c>
      <c r="AD205" s="187" t="s">
        <v>439</v>
      </c>
      <c r="AE205" s="181" t="s">
        <v>496</v>
      </c>
      <c r="AF205" s="181" t="s">
        <v>519</v>
      </c>
      <c r="AG205" s="181" t="s">
        <v>439</v>
      </c>
      <c r="AH205" s="181" t="s">
        <v>938</v>
      </c>
      <c r="AI205" s="187">
        <v>0</v>
      </c>
      <c r="AJ205" s="187">
        <v>0</v>
      </c>
      <c r="AK205" s="187">
        <v>0</v>
      </c>
      <c r="AL205" s="187">
        <f t="shared" si="34"/>
        <v>0</v>
      </c>
      <c r="AM205" s="187">
        <v>0</v>
      </c>
      <c r="AN205" s="187">
        <v>0</v>
      </c>
      <c r="AO205" s="187">
        <v>0</v>
      </c>
      <c r="AP205" s="187">
        <f t="shared" si="35"/>
        <v>0</v>
      </c>
      <c r="AQ205" s="187">
        <f t="shared" si="36"/>
        <v>0</v>
      </c>
      <c r="AR205" s="187">
        <f t="shared" si="37"/>
        <v>0</v>
      </c>
      <c r="AS205" s="187">
        <f t="shared" si="38"/>
        <v>0</v>
      </c>
      <c r="AT205" s="187">
        <f t="shared" si="39"/>
        <v>0</v>
      </c>
    </row>
    <row r="206" spans="1:46" x14ac:dyDescent="0.25">
      <c r="A206" s="181" t="s">
        <v>1783</v>
      </c>
      <c r="B206" s="181">
        <v>5.1340000000000003</v>
      </c>
      <c r="C206" s="181" t="s">
        <v>8</v>
      </c>
      <c r="D206" s="182" t="s">
        <v>1784</v>
      </c>
      <c r="E206" s="181" t="s">
        <v>547</v>
      </c>
      <c r="F206" s="181" t="s">
        <v>738</v>
      </c>
      <c r="G206" s="181"/>
      <c r="H206" s="189">
        <v>0</v>
      </c>
      <c r="I206" s="189">
        <v>0</v>
      </c>
      <c r="J206" s="189"/>
      <c r="K206" s="189"/>
      <c r="L206" s="189"/>
      <c r="M206" s="189" t="s">
        <v>425</v>
      </c>
      <c r="N206" s="181" t="s">
        <v>426</v>
      </c>
      <c r="O206" s="185"/>
      <c r="P206" s="186" t="s">
        <v>427</v>
      </c>
      <c r="Q206" s="181" t="s">
        <v>428</v>
      </c>
      <c r="R206" s="178" t="s">
        <v>1785</v>
      </c>
      <c r="S206" s="181" t="s">
        <v>1767</v>
      </c>
      <c r="T206" s="181" t="s">
        <v>1206</v>
      </c>
      <c r="U206" s="181" t="s">
        <v>1207</v>
      </c>
      <c r="V206" s="181"/>
      <c r="W206" s="181" t="s">
        <v>503</v>
      </c>
      <c r="X206" s="181" t="s">
        <v>504</v>
      </c>
      <c r="Y206" s="181" t="s">
        <v>1786</v>
      </c>
      <c r="Z206" s="181" t="s">
        <v>1769</v>
      </c>
      <c r="AA206" s="181" t="s">
        <v>1210</v>
      </c>
      <c r="AB206" s="181" t="s">
        <v>453</v>
      </c>
      <c r="AC206" s="181" t="s">
        <v>1770</v>
      </c>
      <c r="AD206" s="187" t="s">
        <v>439</v>
      </c>
      <c r="AE206" s="181" t="s">
        <v>496</v>
      </c>
      <c r="AF206" s="181" t="s">
        <v>519</v>
      </c>
      <c r="AG206" s="181" t="s">
        <v>1787</v>
      </c>
      <c r="AH206" s="181" t="s">
        <v>1788</v>
      </c>
      <c r="AI206" s="187">
        <v>1689300</v>
      </c>
      <c r="AJ206" s="187">
        <v>0</v>
      </c>
      <c r="AK206" s="187">
        <v>100</v>
      </c>
      <c r="AL206" s="187">
        <f t="shared" si="34"/>
        <v>1689400</v>
      </c>
      <c r="AM206" s="187">
        <v>239500</v>
      </c>
      <c r="AN206" s="187">
        <v>0</v>
      </c>
      <c r="AO206" s="187">
        <v>259800</v>
      </c>
      <c r="AP206" s="187">
        <f t="shared" si="35"/>
        <v>499300</v>
      </c>
      <c r="AQ206" s="187">
        <f t="shared" si="36"/>
        <v>1190100</v>
      </c>
      <c r="AR206" s="187">
        <f t="shared" si="37"/>
        <v>4823.2380000000003</v>
      </c>
      <c r="AS206" s="187">
        <f t="shared" si="38"/>
        <v>15542.480000000001</v>
      </c>
      <c r="AT206" s="187">
        <f t="shared" si="39"/>
        <v>10719.242000000002</v>
      </c>
    </row>
    <row r="207" spans="1:46" x14ac:dyDescent="0.25">
      <c r="A207" s="181" t="s">
        <v>1789</v>
      </c>
      <c r="B207" s="181">
        <v>6.952</v>
      </c>
      <c r="C207" s="181" t="s">
        <v>8</v>
      </c>
      <c r="D207" s="182" t="s">
        <v>1790</v>
      </c>
      <c r="E207" s="181" t="s">
        <v>547</v>
      </c>
      <c r="F207" s="181" t="s">
        <v>738</v>
      </c>
      <c r="G207" s="181"/>
      <c r="H207" s="189">
        <v>0</v>
      </c>
      <c r="I207" s="189">
        <v>0</v>
      </c>
      <c r="J207" s="189"/>
      <c r="K207" s="189"/>
      <c r="L207" s="189"/>
      <c r="M207" s="189" t="s">
        <v>425</v>
      </c>
      <c r="N207" s="181" t="s">
        <v>426</v>
      </c>
      <c r="O207" s="185"/>
      <c r="P207" s="186" t="s">
        <v>427</v>
      </c>
      <c r="Q207" s="181" t="s">
        <v>428</v>
      </c>
      <c r="R207" s="178" t="s">
        <v>1791</v>
      </c>
      <c r="S207" s="181" t="s">
        <v>1767</v>
      </c>
      <c r="T207" s="181" t="s">
        <v>1206</v>
      </c>
      <c r="U207" s="181" t="s">
        <v>1207</v>
      </c>
      <c r="V207" s="181"/>
      <c r="W207" s="181" t="s">
        <v>503</v>
      </c>
      <c r="X207" s="181" t="s">
        <v>504</v>
      </c>
      <c r="Y207" s="181" t="s">
        <v>1792</v>
      </c>
      <c r="Z207" s="181" t="s">
        <v>1769</v>
      </c>
      <c r="AA207" s="181" t="s">
        <v>1210</v>
      </c>
      <c r="AB207" s="181" t="s">
        <v>453</v>
      </c>
      <c r="AC207" s="181" t="s">
        <v>1770</v>
      </c>
      <c r="AD207" s="187" t="s">
        <v>1793</v>
      </c>
      <c r="AE207" s="181" t="s">
        <v>1794</v>
      </c>
      <c r="AF207" s="181" t="s">
        <v>1795</v>
      </c>
      <c r="AG207" s="181" t="s">
        <v>1796</v>
      </c>
      <c r="AH207" s="181" t="s">
        <v>1681</v>
      </c>
      <c r="AI207" s="187">
        <v>2287500</v>
      </c>
      <c r="AJ207" s="187">
        <v>0</v>
      </c>
      <c r="AK207" s="187">
        <v>100</v>
      </c>
      <c r="AL207" s="187">
        <f t="shared" si="34"/>
        <v>2287600</v>
      </c>
      <c r="AM207" s="187">
        <v>267300</v>
      </c>
      <c r="AN207" s="187">
        <v>0</v>
      </c>
      <c r="AO207" s="187">
        <v>405500</v>
      </c>
      <c r="AP207" s="187">
        <f t="shared" si="35"/>
        <v>672800</v>
      </c>
      <c r="AQ207" s="187">
        <f t="shared" si="36"/>
        <v>1614800</v>
      </c>
      <c r="AR207" s="187">
        <f t="shared" si="37"/>
        <v>6499.2479999999996</v>
      </c>
      <c r="AS207" s="187">
        <f t="shared" si="38"/>
        <v>21045.920000000002</v>
      </c>
      <c r="AT207" s="187">
        <f t="shared" si="39"/>
        <v>14546.672000000002</v>
      </c>
    </row>
    <row r="208" spans="1:46" ht="30" x14ac:dyDescent="0.25">
      <c r="A208" s="181" t="s">
        <v>1797</v>
      </c>
      <c r="B208" s="181">
        <v>15.212899999999999</v>
      </c>
      <c r="C208" s="181" t="s">
        <v>8</v>
      </c>
      <c r="D208" s="182" t="s">
        <v>1798</v>
      </c>
      <c r="E208" s="181" t="s">
        <v>547</v>
      </c>
      <c r="F208" s="181" t="s">
        <v>738</v>
      </c>
      <c r="G208" s="181"/>
      <c r="H208" s="189">
        <v>0</v>
      </c>
      <c r="I208" s="189">
        <v>0</v>
      </c>
      <c r="J208" s="189"/>
      <c r="K208" s="189"/>
      <c r="L208" s="189"/>
      <c r="M208" s="189" t="s">
        <v>425</v>
      </c>
      <c r="N208" s="181" t="s">
        <v>426</v>
      </c>
      <c r="O208" s="185"/>
      <c r="P208" s="186" t="s">
        <v>427</v>
      </c>
      <c r="Q208" s="181" t="s">
        <v>428</v>
      </c>
      <c r="R208" s="178" t="s">
        <v>1799</v>
      </c>
      <c r="S208" s="181" t="s">
        <v>1777</v>
      </c>
      <c r="T208" s="181" t="s">
        <v>1206</v>
      </c>
      <c r="U208" s="181" t="s">
        <v>1207</v>
      </c>
      <c r="V208" s="181"/>
      <c r="W208" s="181" t="s">
        <v>503</v>
      </c>
      <c r="X208" s="181" t="s">
        <v>504</v>
      </c>
      <c r="Y208" s="181" t="s">
        <v>1780</v>
      </c>
      <c r="Z208" s="181" t="s">
        <v>1781</v>
      </c>
      <c r="AA208" s="181" t="s">
        <v>1210</v>
      </c>
      <c r="AB208" s="181" t="s">
        <v>453</v>
      </c>
      <c r="AC208" s="181" t="s">
        <v>1782</v>
      </c>
      <c r="AD208" s="187" t="s">
        <v>439</v>
      </c>
      <c r="AE208" s="181" t="s">
        <v>1800</v>
      </c>
      <c r="AF208" s="181" t="s">
        <v>1801</v>
      </c>
      <c r="AG208" s="181" t="s">
        <v>439</v>
      </c>
      <c r="AH208" s="181" t="s">
        <v>1802</v>
      </c>
      <c r="AI208" s="187">
        <v>5005900</v>
      </c>
      <c r="AJ208" s="187">
        <v>0</v>
      </c>
      <c r="AK208" s="187">
        <v>100</v>
      </c>
      <c r="AL208" s="187">
        <f t="shared" si="34"/>
        <v>5006000</v>
      </c>
      <c r="AM208" s="187">
        <v>427600</v>
      </c>
      <c r="AN208" s="187">
        <v>140500</v>
      </c>
      <c r="AO208" s="187">
        <v>511900</v>
      </c>
      <c r="AP208" s="187">
        <f t="shared" si="35"/>
        <v>1080000</v>
      </c>
      <c r="AQ208" s="187">
        <f t="shared" si="36"/>
        <v>3926000</v>
      </c>
      <c r="AR208" s="187">
        <f t="shared" si="37"/>
        <v>10432.799999999999</v>
      </c>
      <c r="AS208" s="187">
        <f t="shared" si="38"/>
        <v>46055.200000000004</v>
      </c>
      <c r="AT208" s="187">
        <f t="shared" si="39"/>
        <v>35622.400000000009</v>
      </c>
    </row>
    <row r="209" spans="1:46" ht="30" x14ac:dyDescent="0.25">
      <c r="A209" s="181" t="s">
        <v>1803</v>
      </c>
      <c r="B209" s="181">
        <v>0.53510000000000002</v>
      </c>
      <c r="C209" s="181" t="s">
        <v>8</v>
      </c>
      <c r="D209" s="182" t="s">
        <v>1775</v>
      </c>
      <c r="E209" s="181" t="s">
        <v>547</v>
      </c>
      <c r="F209" s="181" t="s">
        <v>738</v>
      </c>
      <c r="G209" s="181"/>
      <c r="H209" s="189">
        <v>0</v>
      </c>
      <c r="I209" s="189">
        <v>0</v>
      </c>
      <c r="J209" s="189"/>
      <c r="K209" s="189"/>
      <c r="L209" s="189"/>
      <c r="M209" s="189" t="s">
        <v>425</v>
      </c>
      <c r="N209" s="181" t="s">
        <v>426</v>
      </c>
      <c r="O209" s="185"/>
      <c r="P209" s="186" t="s">
        <v>427</v>
      </c>
      <c r="Q209" s="181" t="s">
        <v>428</v>
      </c>
      <c r="R209" s="178" t="s">
        <v>1804</v>
      </c>
      <c r="S209" s="181" t="s">
        <v>1777</v>
      </c>
      <c r="T209" s="181" t="s">
        <v>1206</v>
      </c>
      <c r="U209" s="181" t="s">
        <v>1207</v>
      </c>
      <c r="V209" s="181"/>
      <c r="W209" s="181" t="s">
        <v>1778</v>
      </c>
      <c r="X209" s="181" t="s">
        <v>1779</v>
      </c>
      <c r="Y209" s="181" t="s">
        <v>1780</v>
      </c>
      <c r="Z209" s="181" t="s">
        <v>1781</v>
      </c>
      <c r="AA209" s="181" t="s">
        <v>1210</v>
      </c>
      <c r="AB209" s="181" t="s">
        <v>453</v>
      </c>
      <c r="AC209" s="181" t="s">
        <v>1782</v>
      </c>
      <c r="AD209" s="187" t="s">
        <v>439</v>
      </c>
      <c r="AE209" s="181" t="s">
        <v>496</v>
      </c>
      <c r="AF209" s="181" t="s">
        <v>519</v>
      </c>
      <c r="AG209" s="181" t="s">
        <v>439</v>
      </c>
      <c r="AH209" s="181" t="s">
        <v>938</v>
      </c>
      <c r="AI209" s="187">
        <v>0</v>
      </c>
      <c r="AJ209" s="187">
        <v>0</v>
      </c>
      <c r="AK209" s="187">
        <v>0</v>
      </c>
      <c r="AL209" s="187">
        <f t="shared" si="34"/>
        <v>0</v>
      </c>
      <c r="AM209" s="187">
        <v>0</v>
      </c>
      <c r="AN209" s="187">
        <v>0</v>
      </c>
      <c r="AO209" s="187">
        <v>0</v>
      </c>
      <c r="AP209" s="187">
        <f t="shared" si="35"/>
        <v>0</v>
      </c>
      <c r="AQ209" s="187">
        <f t="shared" si="36"/>
        <v>0</v>
      </c>
      <c r="AR209" s="187">
        <f t="shared" si="37"/>
        <v>0</v>
      </c>
      <c r="AS209" s="187">
        <f t="shared" si="38"/>
        <v>0</v>
      </c>
      <c r="AT209" s="187">
        <f t="shared" si="39"/>
        <v>0</v>
      </c>
    </row>
    <row r="210" spans="1:46" x14ac:dyDescent="0.25">
      <c r="A210" s="181" t="s">
        <v>1805</v>
      </c>
      <c r="B210" s="181">
        <v>5.4573999999999998</v>
      </c>
      <c r="C210" s="181" t="s">
        <v>8</v>
      </c>
      <c r="D210" s="182" t="s">
        <v>1806</v>
      </c>
      <c r="E210" s="181" t="s">
        <v>547</v>
      </c>
      <c r="F210" s="181" t="s">
        <v>738</v>
      </c>
      <c r="G210" s="181"/>
      <c r="H210" s="189">
        <v>0</v>
      </c>
      <c r="I210" s="189">
        <v>0</v>
      </c>
      <c r="J210" s="189"/>
      <c r="K210" s="189"/>
      <c r="L210" s="189"/>
      <c r="M210" s="189" t="s">
        <v>425</v>
      </c>
      <c r="N210" s="181" t="s">
        <v>426</v>
      </c>
      <c r="O210" s="185"/>
      <c r="P210" s="186" t="s">
        <v>427</v>
      </c>
      <c r="Q210" s="181" t="s">
        <v>428</v>
      </c>
      <c r="R210" s="178" t="s">
        <v>1807</v>
      </c>
      <c r="S210" s="181" t="s">
        <v>1777</v>
      </c>
      <c r="T210" s="181" t="s">
        <v>1206</v>
      </c>
      <c r="U210" s="181" t="s">
        <v>1207</v>
      </c>
      <c r="V210" s="181"/>
      <c r="W210" s="181" t="s">
        <v>503</v>
      </c>
      <c r="X210" s="181" t="s">
        <v>504</v>
      </c>
      <c r="Y210" s="181" t="s">
        <v>1808</v>
      </c>
      <c r="Z210" s="181" t="s">
        <v>1209</v>
      </c>
      <c r="AA210" s="181" t="s">
        <v>1210</v>
      </c>
      <c r="AB210" s="181" t="s">
        <v>453</v>
      </c>
      <c r="AC210" s="181" t="s">
        <v>1207</v>
      </c>
      <c r="AD210" s="187" t="s">
        <v>1809</v>
      </c>
      <c r="AE210" s="181" t="s">
        <v>1810</v>
      </c>
      <c r="AF210" s="181" t="s">
        <v>1811</v>
      </c>
      <c r="AG210" s="181" t="s">
        <v>1812</v>
      </c>
      <c r="AH210" s="181" t="s">
        <v>1813</v>
      </c>
      <c r="AI210" s="187">
        <v>1795700</v>
      </c>
      <c r="AJ210" s="187">
        <v>0</v>
      </c>
      <c r="AK210" s="187">
        <v>100</v>
      </c>
      <c r="AL210" s="187">
        <f t="shared" si="34"/>
        <v>1795800</v>
      </c>
      <c r="AM210" s="187">
        <v>244900</v>
      </c>
      <c r="AN210" s="187">
        <v>0</v>
      </c>
      <c r="AO210" s="187">
        <v>642000</v>
      </c>
      <c r="AP210" s="187">
        <f t="shared" si="35"/>
        <v>886900</v>
      </c>
      <c r="AQ210" s="187">
        <f t="shared" si="36"/>
        <v>908900</v>
      </c>
      <c r="AR210" s="187">
        <f t="shared" si="37"/>
        <v>8567.4539999999997</v>
      </c>
      <c r="AS210" s="187">
        <f t="shared" si="38"/>
        <v>16521.36</v>
      </c>
      <c r="AT210" s="187">
        <f t="shared" si="39"/>
        <v>7953.9060000000009</v>
      </c>
    </row>
    <row r="211" spans="1:46" x14ac:dyDescent="0.25">
      <c r="A211" s="181" t="s">
        <v>1814</v>
      </c>
      <c r="B211" s="181">
        <v>5.1109999999999998</v>
      </c>
      <c r="C211" s="181" t="s">
        <v>8</v>
      </c>
      <c r="D211" s="182" t="s">
        <v>1815</v>
      </c>
      <c r="E211" s="181" t="s">
        <v>547</v>
      </c>
      <c r="F211" s="181" t="s">
        <v>738</v>
      </c>
      <c r="G211" s="181"/>
      <c r="H211" s="189">
        <v>0</v>
      </c>
      <c r="I211" s="189">
        <v>0</v>
      </c>
      <c r="J211" s="189"/>
      <c r="K211" s="189"/>
      <c r="L211" s="189"/>
      <c r="M211" s="189" t="s">
        <v>425</v>
      </c>
      <c r="N211" s="181" t="s">
        <v>426</v>
      </c>
      <c r="O211" s="185"/>
      <c r="P211" s="186" t="s">
        <v>427</v>
      </c>
      <c r="Q211" s="181" t="s">
        <v>428</v>
      </c>
      <c r="R211" s="178" t="s">
        <v>1816</v>
      </c>
      <c r="S211" s="181" t="s">
        <v>1228</v>
      </c>
      <c r="T211" s="181" t="s">
        <v>1206</v>
      </c>
      <c r="U211" s="181" t="s">
        <v>1207</v>
      </c>
      <c r="V211" s="181"/>
      <c r="W211" s="181" t="s">
        <v>490</v>
      </c>
      <c r="X211" s="181" t="s">
        <v>14</v>
      </c>
      <c r="Y211" s="181" t="s">
        <v>1817</v>
      </c>
      <c r="Z211" s="181" t="s">
        <v>1818</v>
      </c>
      <c r="AA211" s="181" t="s">
        <v>854</v>
      </c>
      <c r="AB211" s="181" t="s">
        <v>801</v>
      </c>
      <c r="AC211" s="181" t="s">
        <v>1819</v>
      </c>
      <c r="AD211" s="187" t="s">
        <v>1820</v>
      </c>
      <c r="AE211" s="181" t="s">
        <v>1821</v>
      </c>
      <c r="AF211" s="181" t="s">
        <v>1822</v>
      </c>
      <c r="AG211" s="181" t="s">
        <v>439</v>
      </c>
      <c r="AH211" s="181" t="s">
        <v>1823</v>
      </c>
      <c r="AI211" s="187">
        <v>1681800</v>
      </c>
      <c r="AJ211" s="187">
        <v>0</v>
      </c>
      <c r="AK211" s="187">
        <v>0</v>
      </c>
      <c r="AL211" s="187">
        <f t="shared" si="34"/>
        <v>1681800</v>
      </c>
      <c r="AM211" s="187">
        <v>236800</v>
      </c>
      <c r="AN211" s="187">
        <v>2000</v>
      </c>
      <c r="AO211" s="187">
        <v>0</v>
      </c>
      <c r="AP211" s="187">
        <f t="shared" si="35"/>
        <v>238800</v>
      </c>
      <c r="AQ211" s="187">
        <f t="shared" si="36"/>
        <v>1443000</v>
      </c>
      <c r="AR211" s="187">
        <f t="shared" si="37"/>
        <v>2306.808</v>
      </c>
      <c r="AS211" s="187">
        <f t="shared" si="38"/>
        <v>15472.560000000001</v>
      </c>
      <c r="AT211" s="187">
        <f t="shared" si="39"/>
        <v>13165.752</v>
      </c>
    </row>
    <row r="212" spans="1:46" x14ac:dyDescent="0.25">
      <c r="A212" s="181" t="s">
        <v>1824</v>
      </c>
      <c r="B212" s="181">
        <v>124.18389999999999</v>
      </c>
      <c r="C212" s="181" t="s">
        <v>8</v>
      </c>
      <c r="D212" s="182" t="s">
        <v>1815</v>
      </c>
      <c r="E212" s="181" t="s">
        <v>547</v>
      </c>
      <c r="F212" s="181" t="s">
        <v>738</v>
      </c>
      <c r="G212" s="181"/>
      <c r="H212" s="189">
        <v>0</v>
      </c>
      <c r="I212" s="189">
        <v>0</v>
      </c>
      <c r="J212" s="189"/>
      <c r="K212" s="189"/>
      <c r="L212" s="189"/>
      <c r="M212" s="189" t="s">
        <v>425</v>
      </c>
      <c r="N212" s="181" t="s">
        <v>426</v>
      </c>
      <c r="O212" s="185"/>
      <c r="P212" s="186" t="s">
        <v>427</v>
      </c>
      <c r="Q212" s="181" t="s">
        <v>428</v>
      </c>
      <c r="R212" s="178" t="s">
        <v>1825</v>
      </c>
      <c r="S212" s="181" t="s">
        <v>1240</v>
      </c>
      <c r="T212" s="181" t="s">
        <v>1206</v>
      </c>
      <c r="U212" s="181" t="s">
        <v>1207</v>
      </c>
      <c r="V212" s="181"/>
      <c r="W212" s="181" t="s">
        <v>503</v>
      </c>
      <c r="X212" s="181" t="s">
        <v>504</v>
      </c>
      <c r="Y212" s="181" t="s">
        <v>1826</v>
      </c>
      <c r="Z212" s="181" t="s">
        <v>1818</v>
      </c>
      <c r="AA212" s="181" t="s">
        <v>854</v>
      </c>
      <c r="AB212" s="181" t="s">
        <v>801</v>
      </c>
      <c r="AC212" s="181" t="s">
        <v>1819</v>
      </c>
      <c r="AD212" s="187" t="s">
        <v>1820</v>
      </c>
      <c r="AE212" s="181" t="s">
        <v>1821</v>
      </c>
      <c r="AF212" s="181" t="s">
        <v>1822</v>
      </c>
      <c r="AG212" s="181" t="s">
        <v>439</v>
      </c>
      <c r="AH212" s="181" t="s">
        <v>1823</v>
      </c>
      <c r="AI212" s="187">
        <v>40831400</v>
      </c>
      <c r="AJ212" s="187">
        <v>0</v>
      </c>
      <c r="AK212" s="187">
        <v>100</v>
      </c>
      <c r="AL212" s="187">
        <f t="shared" si="34"/>
        <v>40831500</v>
      </c>
      <c r="AM212" s="187">
        <v>2435000</v>
      </c>
      <c r="AN212" s="187">
        <v>85500</v>
      </c>
      <c r="AO212" s="187">
        <v>0</v>
      </c>
      <c r="AP212" s="187">
        <f t="shared" si="35"/>
        <v>2520500</v>
      </c>
      <c r="AQ212" s="187">
        <f t="shared" si="36"/>
        <v>38311000</v>
      </c>
      <c r="AR212" s="187">
        <f t="shared" si="37"/>
        <v>24348.03</v>
      </c>
      <c r="AS212" s="187">
        <f t="shared" si="38"/>
        <v>375649.8</v>
      </c>
      <c r="AT212" s="187">
        <f t="shared" si="39"/>
        <v>351301.77</v>
      </c>
    </row>
    <row r="213" spans="1:46" x14ac:dyDescent="0.25">
      <c r="A213" s="181" t="s">
        <v>1827</v>
      </c>
      <c r="B213" s="181">
        <v>5</v>
      </c>
      <c r="C213" s="181" t="s">
        <v>8</v>
      </c>
      <c r="D213" s="182" t="s">
        <v>1828</v>
      </c>
      <c r="E213" s="181" t="s">
        <v>547</v>
      </c>
      <c r="F213" s="181" t="s">
        <v>738</v>
      </c>
      <c r="G213" s="181"/>
      <c r="H213" s="189">
        <v>0</v>
      </c>
      <c r="I213" s="189">
        <v>0</v>
      </c>
      <c r="J213" s="189"/>
      <c r="K213" s="189"/>
      <c r="L213" s="189"/>
      <c r="M213" s="189" t="s">
        <v>425</v>
      </c>
      <c r="N213" s="181" t="s">
        <v>426</v>
      </c>
      <c r="O213" s="185"/>
      <c r="P213" s="186" t="s">
        <v>427</v>
      </c>
      <c r="Q213" s="181" t="s">
        <v>428</v>
      </c>
      <c r="R213" s="178" t="s">
        <v>1829</v>
      </c>
      <c r="S213" s="181" t="s">
        <v>1777</v>
      </c>
      <c r="T213" s="181" t="s">
        <v>1206</v>
      </c>
      <c r="U213" s="181" t="s">
        <v>1207</v>
      </c>
      <c r="V213" s="181"/>
      <c r="W213" s="181" t="s">
        <v>503</v>
      </c>
      <c r="X213" s="181" t="s">
        <v>504</v>
      </c>
      <c r="Y213" s="181" t="s">
        <v>1830</v>
      </c>
      <c r="Z213" s="181" t="s">
        <v>1831</v>
      </c>
      <c r="AA213" s="181" t="s">
        <v>1210</v>
      </c>
      <c r="AB213" s="181" t="s">
        <v>453</v>
      </c>
      <c r="AC213" s="181" t="s">
        <v>1832</v>
      </c>
      <c r="AD213" s="187" t="s">
        <v>1833</v>
      </c>
      <c r="AE213" s="181" t="s">
        <v>1834</v>
      </c>
      <c r="AF213" s="181" t="s">
        <v>1835</v>
      </c>
      <c r="AG213" s="181" t="s">
        <v>641</v>
      </c>
      <c r="AH213" s="181" t="s">
        <v>1836</v>
      </c>
      <c r="AI213" s="187">
        <v>1645200</v>
      </c>
      <c r="AJ213" s="187">
        <v>0</v>
      </c>
      <c r="AK213" s="187">
        <v>100</v>
      </c>
      <c r="AL213" s="187">
        <f t="shared" si="34"/>
        <v>1645300</v>
      </c>
      <c r="AM213" s="187">
        <v>237400</v>
      </c>
      <c r="AN213" s="187">
        <v>0</v>
      </c>
      <c r="AO213" s="187">
        <v>510300</v>
      </c>
      <c r="AP213" s="187">
        <f t="shared" si="35"/>
        <v>747700</v>
      </c>
      <c r="AQ213" s="187">
        <f t="shared" si="36"/>
        <v>897600</v>
      </c>
      <c r="AR213" s="187">
        <f t="shared" si="37"/>
        <v>7222.7820000000002</v>
      </c>
      <c r="AS213" s="187">
        <f t="shared" si="38"/>
        <v>15136.76</v>
      </c>
      <c r="AT213" s="187">
        <f t="shared" si="39"/>
        <v>7913.9780000000001</v>
      </c>
    </row>
    <row r="214" spans="1:46" ht="30" x14ac:dyDescent="0.25">
      <c r="A214" s="181" t="s">
        <v>1837</v>
      </c>
      <c r="B214" s="181">
        <v>5.1974999999999998</v>
      </c>
      <c r="C214" s="181" t="s">
        <v>8</v>
      </c>
      <c r="D214" s="182" t="s">
        <v>1838</v>
      </c>
      <c r="E214" s="181" t="s">
        <v>547</v>
      </c>
      <c r="F214" s="181" t="s">
        <v>738</v>
      </c>
      <c r="G214" s="181"/>
      <c r="H214" s="189">
        <v>0</v>
      </c>
      <c r="I214" s="189">
        <v>0</v>
      </c>
      <c r="J214" s="189"/>
      <c r="K214" s="189"/>
      <c r="L214" s="189"/>
      <c r="M214" s="189" t="s">
        <v>425</v>
      </c>
      <c r="N214" s="181" t="s">
        <v>426</v>
      </c>
      <c r="O214" s="185"/>
      <c r="P214" s="186" t="s">
        <v>427</v>
      </c>
      <c r="Q214" s="181" t="s">
        <v>428</v>
      </c>
      <c r="R214" s="178" t="s">
        <v>1839</v>
      </c>
      <c r="S214" s="181" t="s">
        <v>1777</v>
      </c>
      <c r="T214" s="181" t="s">
        <v>1206</v>
      </c>
      <c r="U214" s="181" t="s">
        <v>1207</v>
      </c>
      <c r="V214" s="181"/>
      <c r="W214" s="181" t="s">
        <v>503</v>
      </c>
      <c r="X214" s="181" t="s">
        <v>504</v>
      </c>
      <c r="Y214" s="181" t="s">
        <v>1840</v>
      </c>
      <c r="Z214" s="181" t="s">
        <v>1831</v>
      </c>
      <c r="AA214" s="181" t="s">
        <v>1210</v>
      </c>
      <c r="AB214" s="181" t="s">
        <v>453</v>
      </c>
      <c r="AC214" s="181" t="s">
        <v>1832</v>
      </c>
      <c r="AD214" s="187" t="s">
        <v>1841</v>
      </c>
      <c r="AE214" s="181" t="s">
        <v>1842</v>
      </c>
      <c r="AF214" s="181" t="s">
        <v>1843</v>
      </c>
      <c r="AG214" s="181" t="s">
        <v>439</v>
      </c>
      <c r="AH214" s="181" t="s">
        <v>1844</v>
      </c>
      <c r="AI214" s="187">
        <v>1710200</v>
      </c>
      <c r="AJ214" s="187">
        <v>0</v>
      </c>
      <c r="AK214" s="187">
        <v>100</v>
      </c>
      <c r="AL214" s="187">
        <f t="shared" si="34"/>
        <v>1710300</v>
      </c>
      <c r="AM214" s="187">
        <v>240700</v>
      </c>
      <c r="AN214" s="187">
        <v>0</v>
      </c>
      <c r="AO214" s="187">
        <v>811200</v>
      </c>
      <c r="AP214" s="187">
        <f t="shared" si="35"/>
        <v>1051900</v>
      </c>
      <c r="AQ214" s="187">
        <f t="shared" si="36"/>
        <v>658400</v>
      </c>
      <c r="AR214" s="187">
        <f t="shared" si="37"/>
        <v>10161.353999999999</v>
      </c>
      <c r="AS214" s="187">
        <f t="shared" si="38"/>
        <v>15734.76</v>
      </c>
      <c r="AT214" s="187">
        <f t="shared" si="39"/>
        <v>5573.4060000000009</v>
      </c>
    </row>
    <row r="215" spans="1:46" x14ac:dyDescent="0.25">
      <c r="A215" s="181" t="s">
        <v>1845</v>
      </c>
      <c r="B215" s="181">
        <v>6.4500999999999999</v>
      </c>
      <c r="C215" s="181" t="s">
        <v>8</v>
      </c>
      <c r="D215" s="182" t="s">
        <v>1846</v>
      </c>
      <c r="E215" s="181" t="s">
        <v>547</v>
      </c>
      <c r="F215" s="181" t="s">
        <v>738</v>
      </c>
      <c r="G215" s="181"/>
      <c r="H215" s="189">
        <v>0</v>
      </c>
      <c r="I215" s="189">
        <v>0</v>
      </c>
      <c r="J215" s="189"/>
      <c r="K215" s="189"/>
      <c r="L215" s="189"/>
      <c r="M215" s="189" t="s">
        <v>425</v>
      </c>
      <c r="N215" s="181" t="s">
        <v>426</v>
      </c>
      <c r="O215" s="185"/>
      <c r="P215" s="186" t="s">
        <v>427</v>
      </c>
      <c r="Q215" s="181" t="s">
        <v>428</v>
      </c>
      <c r="R215" s="178" t="s">
        <v>1847</v>
      </c>
      <c r="S215" s="181" t="s">
        <v>1777</v>
      </c>
      <c r="T215" s="181" t="s">
        <v>1206</v>
      </c>
      <c r="U215" s="181" t="s">
        <v>1207</v>
      </c>
      <c r="V215" s="181"/>
      <c r="W215" s="181" t="s">
        <v>503</v>
      </c>
      <c r="X215" s="181" t="s">
        <v>504</v>
      </c>
      <c r="Y215" s="181" t="s">
        <v>1848</v>
      </c>
      <c r="Z215" s="181" t="s">
        <v>1831</v>
      </c>
      <c r="AA215" s="181" t="s">
        <v>1210</v>
      </c>
      <c r="AB215" s="181" t="s">
        <v>453</v>
      </c>
      <c r="AC215" s="181" t="s">
        <v>1832</v>
      </c>
      <c r="AD215" s="187" t="s">
        <v>1849</v>
      </c>
      <c r="AE215" s="181" t="s">
        <v>1850</v>
      </c>
      <c r="AF215" s="181" t="s">
        <v>1851</v>
      </c>
      <c r="AG215" s="181" t="s">
        <v>1852</v>
      </c>
      <c r="AH215" s="181" t="s">
        <v>1853</v>
      </c>
      <c r="AI215" s="187">
        <v>2122400</v>
      </c>
      <c r="AJ215" s="187">
        <v>0</v>
      </c>
      <c r="AK215" s="187">
        <v>100</v>
      </c>
      <c r="AL215" s="187">
        <f t="shared" si="34"/>
        <v>2122500</v>
      </c>
      <c r="AM215" s="187">
        <v>261300</v>
      </c>
      <c r="AN215" s="187">
        <v>0</v>
      </c>
      <c r="AO215" s="187">
        <v>527400</v>
      </c>
      <c r="AP215" s="187">
        <f t="shared" si="35"/>
        <v>788700</v>
      </c>
      <c r="AQ215" s="187">
        <f t="shared" si="36"/>
        <v>1333800</v>
      </c>
      <c r="AR215" s="187">
        <f t="shared" si="37"/>
        <v>7618.8419999999996</v>
      </c>
      <c r="AS215" s="187">
        <f t="shared" si="38"/>
        <v>19527</v>
      </c>
      <c r="AT215" s="187">
        <f t="shared" si="39"/>
        <v>11908.157999999999</v>
      </c>
    </row>
    <row r="216" spans="1:46" ht="30" x14ac:dyDescent="0.25">
      <c r="A216" s="181" t="s">
        <v>1854</v>
      </c>
      <c r="B216" s="181">
        <v>5</v>
      </c>
      <c r="C216" s="181" t="s">
        <v>8</v>
      </c>
      <c r="D216" s="182" t="s">
        <v>1855</v>
      </c>
      <c r="E216" s="181" t="s">
        <v>547</v>
      </c>
      <c r="F216" s="181" t="s">
        <v>738</v>
      </c>
      <c r="G216" s="181"/>
      <c r="H216" s="189">
        <v>0</v>
      </c>
      <c r="I216" s="189">
        <v>0</v>
      </c>
      <c r="J216" s="189"/>
      <c r="K216" s="189"/>
      <c r="L216" s="189"/>
      <c r="M216" s="189" t="s">
        <v>425</v>
      </c>
      <c r="N216" s="181" t="s">
        <v>426</v>
      </c>
      <c r="O216" s="185"/>
      <c r="P216" s="186" t="s">
        <v>427</v>
      </c>
      <c r="Q216" s="181" t="s">
        <v>428</v>
      </c>
      <c r="R216" s="178" t="s">
        <v>1856</v>
      </c>
      <c r="S216" s="181" t="s">
        <v>1777</v>
      </c>
      <c r="T216" s="181" t="s">
        <v>1206</v>
      </c>
      <c r="U216" s="181" t="s">
        <v>1207</v>
      </c>
      <c r="V216" s="181"/>
      <c r="W216" s="181" t="s">
        <v>503</v>
      </c>
      <c r="X216" s="181" t="s">
        <v>504</v>
      </c>
      <c r="Y216" s="181" t="s">
        <v>1857</v>
      </c>
      <c r="Z216" s="181" t="s">
        <v>1209</v>
      </c>
      <c r="AA216" s="181" t="s">
        <v>1210</v>
      </c>
      <c r="AB216" s="181" t="s">
        <v>453</v>
      </c>
      <c r="AC216" s="181" t="s">
        <v>1207</v>
      </c>
      <c r="AD216" s="187" t="s">
        <v>1342</v>
      </c>
      <c r="AE216" s="181" t="s">
        <v>1858</v>
      </c>
      <c r="AF216" s="181" t="s">
        <v>1859</v>
      </c>
      <c r="AG216" s="181" t="s">
        <v>439</v>
      </c>
      <c r="AH216" s="181" t="s">
        <v>1858</v>
      </c>
      <c r="AI216" s="187">
        <v>1645200</v>
      </c>
      <c r="AJ216" s="187">
        <v>0</v>
      </c>
      <c r="AK216" s="187">
        <v>100</v>
      </c>
      <c r="AL216" s="187">
        <f t="shared" ref="AL216:AL279" si="40">SUM(AI216:AK216)</f>
        <v>1645300</v>
      </c>
      <c r="AM216" s="187">
        <v>237400</v>
      </c>
      <c r="AN216" s="187">
        <v>0</v>
      </c>
      <c r="AO216" s="187">
        <v>373600</v>
      </c>
      <c r="AP216" s="187">
        <f t="shared" ref="AP216:AP279" si="41">SUM(AM216:AO216)</f>
        <v>611000</v>
      </c>
      <c r="AQ216" s="187">
        <f t="shared" ref="AQ216:AQ279" si="42">SUM(AL216-AP216)</f>
        <v>1034300</v>
      </c>
      <c r="AR216" s="187">
        <f t="shared" ref="AR216:AR279" si="43">SUM(AP216/100*0.966)</f>
        <v>5902.26</v>
      </c>
      <c r="AS216" s="187">
        <f t="shared" ref="AS216:AS279" si="44">SUM(AL216/100*0.92)</f>
        <v>15136.76</v>
      </c>
      <c r="AT216" s="187">
        <f t="shared" ref="AT216:AT279" si="45">SUM(AS216-AR216)</f>
        <v>9234.5</v>
      </c>
    </row>
    <row r="217" spans="1:46" x14ac:dyDescent="0.25">
      <c r="A217" s="181" t="s">
        <v>1860</v>
      </c>
      <c r="B217" s="181">
        <v>5.3277999999999999</v>
      </c>
      <c r="C217" s="181" t="s">
        <v>8</v>
      </c>
      <c r="D217" s="182" t="s">
        <v>1861</v>
      </c>
      <c r="E217" s="181" t="s">
        <v>547</v>
      </c>
      <c r="F217" s="181" t="s">
        <v>738</v>
      </c>
      <c r="G217" s="181"/>
      <c r="H217" s="189">
        <v>0</v>
      </c>
      <c r="I217" s="189">
        <v>0</v>
      </c>
      <c r="J217" s="189"/>
      <c r="K217" s="189"/>
      <c r="L217" s="189"/>
      <c r="M217" s="189" t="s">
        <v>425</v>
      </c>
      <c r="N217" s="181" t="s">
        <v>426</v>
      </c>
      <c r="O217" s="185"/>
      <c r="P217" s="186" t="s">
        <v>427</v>
      </c>
      <c r="Q217" s="181" t="s">
        <v>428</v>
      </c>
      <c r="R217" s="178" t="s">
        <v>1862</v>
      </c>
      <c r="S217" s="181" t="s">
        <v>1777</v>
      </c>
      <c r="T217" s="181" t="s">
        <v>1206</v>
      </c>
      <c r="U217" s="181" t="s">
        <v>1207</v>
      </c>
      <c r="V217" s="181"/>
      <c r="W217" s="181" t="s">
        <v>503</v>
      </c>
      <c r="X217" s="181" t="s">
        <v>504</v>
      </c>
      <c r="Y217" s="181" t="s">
        <v>1863</v>
      </c>
      <c r="Z217" s="181" t="s">
        <v>1209</v>
      </c>
      <c r="AA217" s="181" t="s">
        <v>1210</v>
      </c>
      <c r="AB217" s="181" t="s">
        <v>453</v>
      </c>
      <c r="AC217" s="181" t="s">
        <v>1207</v>
      </c>
      <c r="AD217" s="187" t="s">
        <v>439</v>
      </c>
      <c r="AE217" s="181" t="s">
        <v>1864</v>
      </c>
      <c r="AF217" s="181" t="s">
        <v>1865</v>
      </c>
      <c r="AG217" s="181" t="s">
        <v>1866</v>
      </c>
      <c r="AH217" s="181" t="s">
        <v>1867</v>
      </c>
      <c r="AI217" s="187">
        <v>1753100</v>
      </c>
      <c r="AJ217" s="187">
        <v>0</v>
      </c>
      <c r="AK217" s="187">
        <v>100</v>
      </c>
      <c r="AL217" s="187">
        <f t="shared" si="40"/>
        <v>1753200</v>
      </c>
      <c r="AM217" s="187">
        <v>242800</v>
      </c>
      <c r="AN217" s="187">
        <v>0</v>
      </c>
      <c r="AO217" s="187">
        <v>551000</v>
      </c>
      <c r="AP217" s="187">
        <f t="shared" si="41"/>
        <v>793800</v>
      </c>
      <c r="AQ217" s="187">
        <f t="shared" si="42"/>
        <v>959400</v>
      </c>
      <c r="AR217" s="187">
        <f t="shared" si="43"/>
        <v>7668.1080000000002</v>
      </c>
      <c r="AS217" s="187">
        <f t="shared" si="44"/>
        <v>16129.44</v>
      </c>
      <c r="AT217" s="187">
        <f t="shared" si="45"/>
        <v>8461.3320000000003</v>
      </c>
    </row>
    <row r="218" spans="1:46" x14ac:dyDescent="0.25">
      <c r="A218" s="181" t="s">
        <v>1868</v>
      </c>
      <c r="B218" s="181">
        <v>5.7111000000000001</v>
      </c>
      <c r="C218" s="181" t="s">
        <v>8</v>
      </c>
      <c r="D218" s="182" t="s">
        <v>1869</v>
      </c>
      <c r="E218" s="181" t="s">
        <v>547</v>
      </c>
      <c r="F218" s="181" t="s">
        <v>738</v>
      </c>
      <c r="G218" s="181"/>
      <c r="H218" s="189">
        <v>0</v>
      </c>
      <c r="I218" s="189">
        <v>0</v>
      </c>
      <c r="J218" s="189"/>
      <c r="K218" s="189"/>
      <c r="L218" s="189"/>
      <c r="M218" s="189" t="s">
        <v>425</v>
      </c>
      <c r="N218" s="181" t="s">
        <v>426</v>
      </c>
      <c r="O218" s="185"/>
      <c r="P218" s="186" t="s">
        <v>427</v>
      </c>
      <c r="Q218" s="181" t="s">
        <v>428</v>
      </c>
      <c r="R218" s="178" t="s">
        <v>1870</v>
      </c>
      <c r="S218" s="181" t="s">
        <v>1777</v>
      </c>
      <c r="T218" s="181" t="s">
        <v>1206</v>
      </c>
      <c r="U218" s="181" t="s">
        <v>1207</v>
      </c>
      <c r="V218" s="181"/>
      <c r="W218" s="181" t="s">
        <v>503</v>
      </c>
      <c r="X218" s="181" t="s">
        <v>504</v>
      </c>
      <c r="Y218" s="181" t="s">
        <v>1871</v>
      </c>
      <c r="Z218" s="181" t="s">
        <v>1872</v>
      </c>
      <c r="AA218" s="181" t="s">
        <v>1210</v>
      </c>
      <c r="AB218" s="181" t="s">
        <v>453</v>
      </c>
      <c r="AC218" s="181" t="s">
        <v>1873</v>
      </c>
      <c r="AD218" s="187" t="s">
        <v>1874</v>
      </c>
      <c r="AE218" s="181" t="s">
        <v>1875</v>
      </c>
      <c r="AF218" s="181" t="s">
        <v>1876</v>
      </c>
      <c r="AG218" s="181" t="s">
        <v>1877</v>
      </c>
      <c r="AH218" s="181" t="s">
        <v>1878</v>
      </c>
      <c r="AI218" s="187">
        <v>1879200</v>
      </c>
      <c r="AJ218" s="187">
        <v>0</v>
      </c>
      <c r="AK218" s="187">
        <v>100</v>
      </c>
      <c r="AL218" s="187">
        <f t="shared" si="40"/>
        <v>1879300</v>
      </c>
      <c r="AM218" s="187">
        <v>249300</v>
      </c>
      <c r="AN218" s="187">
        <v>0</v>
      </c>
      <c r="AO218" s="187">
        <v>413200</v>
      </c>
      <c r="AP218" s="187">
        <f t="shared" si="41"/>
        <v>662500</v>
      </c>
      <c r="AQ218" s="187">
        <f t="shared" si="42"/>
        <v>1216800</v>
      </c>
      <c r="AR218" s="187">
        <f t="shared" si="43"/>
        <v>6399.75</v>
      </c>
      <c r="AS218" s="187">
        <f t="shared" si="44"/>
        <v>17289.560000000001</v>
      </c>
      <c r="AT218" s="187">
        <f t="shared" si="45"/>
        <v>10889.810000000001</v>
      </c>
    </row>
    <row r="219" spans="1:46" ht="30" x14ac:dyDescent="0.25">
      <c r="A219" s="181" t="s">
        <v>1879</v>
      </c>
      <c r="B219" s="181">
        <v>5.2497999999999996</v>
      </c>
      <c r="C219" s="181" t="s">
        <v>8</v>
      </c>
      <c r="D219" s="182" t="s">
        <v>1880</v>
      </c>
      <c r="E219" s="181" t="s">
        <v>547</v>
      </c>
      <c r="F219" s="181" t="s">
        <v>738</v>
      </c>
      <c r="G219" s="181"/>
      <c r="H219" s="189">
        <v>0</v>
      </c>
      <c r="I219" s="189">
        <v>0</v>
      </c>
      <c r="J219" s="189"/>
      <c r="K219" s="189"/>
      <c r="L219" s="189"/>
      <c r="M219" s="189" t="s">
        <v>425</v>
      </c>
      <c r="N219" s="181" t="s">
        <v>426</v>
      </c>
      <c r="O219" s="185"/>
      <c r="P219" s="186" t="s">
        <v>427</v>
      </c>
      <c r="Q219" s="181" t="s">
        <v>428</v>
      </c>
      <c r="R219" s="178" t="s">
        <v>1881</v>
      </c>
      <c r="S219" s="181" t="s">
        <v>1777</v>
      </c>
      <c r="T219" s="181" t="s">
        <v>1206</v>
      </c>
      <c r="U219" s="181" t="s">
        <v>1207</v>
      </c>
      <c r="V219" s="181"/>
      <c r="W219" s="181" t="s">
        <v>503</v>
      </c>
      <c r="X219" s="181" t="s">
        <v>504</v>
      </c>
      <c r="Y219" s="181" t="s">
        <v>1882</v>
      </c>
      <c r="Z219" s="181" t="s">
        <v>1872</v>
      </c>
      <c r="AA219" s="181" t="s">
        <v>1210</v>
      </c>
      <c r="AB219" s="181" t="s">
        <v>453</v>
      </c>
      <c r="AC219" s="181" t="s">
        <v>1873</v>
      </c>
      <c r="AD219" s="187" t="s">
        <v>1883</v>
      </c>
      <c r="AE219" s="181" t="s">
        <v>1884</v>
      </c>
      <c r="AF219" s="181" t="s">
        <v>1885</v>
      </c>
      <c r="AG219" s="181" t="s">
        <v>1886</v>
      </c>
      <c r="AH219" s="181" t="s">
        <v>1887</v>
      </c>
      <c r="AI219" s="187">
        <v>1727400</v>
      </c>
      <c r="AJ219" s="187">
        <v>0</v>
      </c>
      <c r="AK219" s="187">
        <v>100</v>
      </c>
      <c r="AL219" s="187">
        <f t="shared" si="40"/>
        <v>1727500</v>
      </c>
      <c r="AM219" s="187">
        <v>241500</v>
      </c>
      <c r="AN219" s="187">
        <v>0</v>
      </c>
      <c r="AO219" s="187">
        <v>390500</v>
      </c>
      <c r="AP219" s="187">
        <f t="shared" si="41"/>
        <v>632000</v>
      </c>
      <c r="AQ219" s="187">
        <f t="shared" si="42"/>
        <v>1095500</v>
      </c>
      <c r="AR219" s="187">
        <f t="shared" si="43"/>
        <v>6105.12</v>
      </c>
      <c r="AS219" s="187">
        <f t="shared" si="44"/>
        <v>15893</v>
      </c>
      <c r="AT219" s="187">
        <f t="shared" si="45"/>
        <v>9787.880000000001</v>
      </c>
    </row>
    <row r="220" spans="1:46" ht="30" x14ac:dyDescent="0.25">
      <c r="A220" s="181" t="s">
        <v>1888</v>
      </c>
      <c r="B220" s="181">
        <v>7.1449999999999996</v>
      </c>
      <c r="C220" s="181" t="s">
        <v>8</v>
      </c>
      <c r="D220" s="182" t="s">
        <v>1889</v>
      </c>
      <c r="E220" s="181" t="s">
        <v>547</v>
      </c>
      <c r="F220" s="181" t="s">
        <v>738</v>
      </c>
      <c r="G220" s="181"/>
      <c r="H220" s="189">
        <v>0</v>
      </c>
      <c r="I220" s="189">
        <v>0</v>
      </c>
      <c r="J220" s="189"/>
      <c r="K220" s="189"/>
      <c r="L220" s="189"/>
      <c r="M220" s="189" t="s">
        <v>425</v>
      </c>
      <c r="N220" s="181" t="s">
        <v>426</v>
      </c>
      <c r="O220" s="185"/>
      <c r="P220" s="186" t="s">
        <v>427</v>
      </c>
      <c r="Q220" s="181" t="s">
        <v>428</v>
      </c>
      <c r="R220" s="178" t="s">
        <v>1890</v>
      </c>
      <c r="S220" s="181" t="s">
        <v>1777</v>
      </c>
      <c r="T220" s="181" t="s">
        <v>1206</v>
      </c>
      <c r="U220" s="181" t="s">
        <v>1207</v>
      </c>
      <c r="V220" s="181"/>
      <c r="W220" s="181" t="s">
        <v>503</v>
      </c>
      <c r="X220" s="181" t="s">
        <v>504</v>
      </c>
      <c r="Y220" s="181" t="s">
        <v>1891</v>
      </c>
      <c r="Z220" s="181" t="s">
        <v>1209</v>
      </c>
      <c r="AA220" s="181" t="s">
        <v>1210</v>
      </c>
      <c r="AB220" s="181" t="s">
        <v>453</v>
      </c>
      <c r="AC220" s="181" t="s">
        <v>1207</v>
      </c>
      <c r="AD220" s="187" t="s">
        <v>439</v>
      </c>
      <c r="AE220" s="181" t="s">
        <v>496</v>
      </c>
      <c r="AF220" s="181" t="s">
        <v>519</v>
      </c>
      <c r="AG220" s="181" t="s">
        <v>1892</v>
      </c>
      <c r="AH220" s="181" t="s">
        <v>1893</v>
      </c>
      <c r="AI220" s="187">
        <v>2351100</v>
      </c>
      <c r="AJ220" s="187">
        <v>0</v>
      </c>
      <c r="AK220" s="187">
        <v>100</v>
      </c>
      <c r="AL220" s="187">
        <f t="shared" si="40"/>
        <v>2351200</v>
      </c>
      <c r="AM220" s="187">
        <v>273000</v>
      </c>
      <c r="AN220" s="187">
        <v>0</v>
      </c>
      <c r="AO220" s="187">
        <v>466900</v>
      </c>
      <c r="AP220" s="187">
        <f t="shared" si="41"/>
        <v>739900</v>
      </c>
      <c r="AQ220" s="187">
        <f t="shared" si="42"/>
        <v>1611300</v>
      </c>
      <c r="AR220" s="187">
        <f t="shared" si="43"/>
        <v>7147.4340000000002</v>
      </c>
      <c r="AS220" s="187">
        <f t="shared" si="44"/>
        <v>21631.040000000001</v>
      </c>
      <c r="AT220" s="187">
        <f t="shared" si="45"/>
        <v>14483.606</v>
      </c>
    </row>
    <row r="221" spans="1:46" ht="30" x14ac:dyDescent="0.25">
      <c r="A221" s="181" t="s">
        <v>1894</v>
      </c>
      <c r="B221" s="181">
        <v>5.94</v>
      </c>
      <c r="C221" s="181" t="s">
        <v>8</v>
      </c>
      <c r="D221" s="182" t="s">
        <v>1895</v>
      </c>
      <c r="E221" s="181" t="s">
        <v>547</v>
      </c>
      <c r="F221" s="181" t="s">
        <v>738</v>
      </c>
      <c r="G221" s="181"/>
      <c r="H221" s="189">
        <v>0</v>
      </c>
      <c r="I221" s="189">
        <v>0</v>
      </c>
      <c r="J221" s="189"/>
      <c r="K221" s="189"/>
      <c r="L221" s="189"/>
      <c r="M221" s="189" t="s">
        <v>425</v>
      </c>
      <c r="N221" s="181" t="s">
        <v>426</v>
      </c>
      <c r="O221" s="185"/>
      <c r="P221" s="186" t="s">
        <v>427</v>
      </c>
      <c r="Q221" s="181" t="s">
        <v>428</v>
      </c>
      <c r="R221" s="178" t="s">
        <v>1896</v>
      </c>
      <c r="S221" s="181" t="s">
        <v>1240</v>
      </c>
      <c r="T221" s="181" t="s">
        <v>1206</v>
      </c>
      <c r="U221" s="181" t="s">
        <v>1207</v>
      </c>
      <c r="V221" s="181"/>
      <c r="W221" s="181" t="s">
        <v>503</v>
      </c>
      <c r="X221" s="181" t="s">
        <v>504</v>
      </c>
      <c r="Y221" s="181" t="s">
        <v>1897</v>
      </c>
      <c r="Z221" s="181" t="s">
        <v>1209</v>
      </c>
      <c r="AA221" s="181" t="s">
        <v>1210</v>
      </c>
      <c r="AB221" s="181" t="s">
        <v>453</v>
      </c>
      <c r="AC221" s="181" t="s">
        <v>1207</v>
      </c>
      <c r="AD221" s="187" t="s">
        <v>439</v>
      </c>
      <c r="AE221" s="181" t="s">
        <v>1898</v>
      </c>
      <c r="AF221" s="181" t="s">
        <v>1899</v>
      </c>
      <c r="AG221" s="181" t="s">
        <v>439</v>
      </c>
      <c r="AH221" s="181" t="s">
        <v>1151</v>
      </c>
      <c r="AI221" s="187">
        <v>1954500</v>
      </c>
      <c r="AJ221" s="187">
        <v>0</v>
      </c>
      <c r="AK221" s="187">
        <v>100</v>
      </c>
      <c r="AL221" s="187">
        <f t="shared" si="40"/>
        <v>1954600</v>
      </c>
      <c r="AM221" s="187">
        <v>253100</v>
      </c>
      <c r="AN221" s="187">
        <v>0</v>
      </c>
      <c r="AO221" s="187">
        <v>493800</v>
      </c>
      <c r="AP221" s="187">
        <f t="shared" si="41"/>
        <v>746900</v>
      </c>
      <c r="AQ221" s="187">
        <f t="shared" si="42"/>
        <v>1207700</v>
      </c>
      <c r="AR221" s="187">
        <f t="shared" si="43"/>
        <v>7215.0540000000001</v>
      </c>
      <c r="AS221" s="187">
        <f t="shared" si="44"/>
        <v>17982.32</v>
      </c>
      <c r="AT221" s="187">
        <f t="shared" si="45"/>
        <v>10767.266</v>
      </c>
    </row>
    <row r="222" spans="1:46" x14ac:dyDescent="0.25">
      <c r="A222" s="181" t="s">
        <v>1900</v>
      </c>
      <c r="B222" s="181">
        <v>2.8250999999999999</v>
      </c>
      <c r="C222" s="181" t="s">
        <v>8</v>
      </c>
      <c r="D222" s="182" t="s">
        <v>1901</v>
      </c>
      <c r="E222" s="181" t="s">
        <v>547</v>
      </c>
      <c r="F222" s="181" t="s">
        <v>738</v>
      </c>
      <c r="G222" s="181"/>
      <c r="H222" s="189">
        <v>0</v>
      </c>
      <c r="I222" s="189">
        <v>0</v>
      </c>
      <c r="J222" s="189"/>
      <c r="K222" s="189"/>
      <c r="L222" s="189"/>
      <c r="M222" s="189" t="s">
        <v>425</v>
      </c>
      <c r="N222" s="181" t="s">
        <v>426</v>
      </c>
      <c r="O222" s="185"/>
      <c r="P222" s="186" t="s">
        <v>427</v>
      </c>
      <c r="Q222" s="181" t="s">
        <v>428</v>
      </c>
      <c r="R222" s="178" t="s">
        <v>1902</v>
      </c>
      <c r="S222" s="181" t="s">
        <v>1240</v>
      </c>
      <c r="T222" s="181" t="s">
        <v>1206</v>
      </c>
      <c r="U222" s="181" t="s">
        <v>1207</v>
      </c>
      <c r="V222" s="181"/>
      <c r="W222" s="181" t="s">
        <v>503</v>
      </c>
      <c r="X222" s="181" t="s">
        <v>504</v>
      </c>
      <c r="Y222" s="181" t="s">
        <v>1903</v>
      </c>
      <c r="Z222" s="181" t="s">
        <v>1904</v>
      </c>
      <c r="AA222" s="181" t="s">
        <v>1210</v>
      </c>
      <c r="AB222" s="181" t="s">
        <v>453</v>
      </c>
      <c r="AC222" s="181" t="s">
        <v>1905</v>
      </c>
      <c r="AD222" s="187" t="s">
        <v>439</v>
      </c>
      <c r="AE222" s="181" t="s">
        <v>1906</v>
      </c>
      <c r="AF222" s="181" t="s">
        <v>1907</v>
      </c>
      <c r="AG222" s="181" t="s">
        <v>439</v>
      </c>
      <c r="AH222" s="181" t="s">
        <v>1908</v>
      </c>
      <c r="AI222" s="187">
        <v>929500</v>
      </c>
      <c r="AJ222" s="187">
        <v>0</v>
      </c>
      <c r="AK222" s="187">
        <v>100</v>
      </c>
      <c r="AL222" s="187">
        <f t="shared" si="40"/>
        <v>929600</v>
      </c>
      <c r="AM222" s="187">
        <v>192000</v>
      </c>
      <c r="AN222" s="187">
        <v>0</v>
      </c>
      <c r="AO222" s="187">
        <v>359400</v>
      </c>
      <c r="AP222" s="187">
        <f t="shared" si="41"/>
        <v>551400</v>
      </c>
      <c r="AQ222" s="187">
        <f t="shared" si="42"/>
        <v>378200</v>
      </c>
      <c r="AR222" s="187">
        <f t="shared" si="43"/>
        <v>5326.5239999999994</v>
      </c>
      <c r="AS222" s="187">
        <f t="shared" si="44"/>
        <v>8552.32</v>
      </c>
      <c r="AT222" s="187">
        <f t="shared" si="45"/>
        <v>3225.7960000000003</v>
      </c>
    </row>
    <row r="223" spans="1:46" x14ac:dyDescent="0.25">
      <c r="A223" s="181" t="s">
        <v>1909</v>
      </c>
      <c r="B223" s="181">
        <v>3.4998</v>
      </c>
      <c r="C223" s="181" t="s">
        <v>8</v>
      </c>
      <c r="D223" s="182" t="s">
        <v>1910</v>
      </c>
      <c r="E223" s="181" t="s">
        <v>547</v>
      </c>
      <c r="F223" s="181" t="s">
        <v>738</v>
      </c>
      <c r="G223" s="181"/>
      <c r="H223" s="189">
        <v>0</v>
      </c>
      <c r="I223" s="189">
        <v>0</v>
      </c>
      <c r="J223" s="189"/>
      <c r="K223" s="189"/>
      <c r="L223" s="189"/>
      <c r="M223" s="189" t="s">
        <v>425</v>
      </c>
      <c r="N223" s="181" t="s">
        <v>426</v>
      </c>
      <c r="O223" s="185"/>
      <c r="P223" s="186" t="s">
        <v>427</v>
      </c>
      <c r="Q223" s="181" t="s">
        <v>428</v>
      </c>
      <c r="R223" s="178" t="s">
        <v>1911</v>
      </c>
      <c r="S223" s="181" t="s">
        <v>1240</v>
      </c>
      <c r="T223" s="181" t="s">
        <v>1206</v>
      </c>
      <c r="U223" s="181" t="s">
        <v>1207</v>
      </c>
      <c r="V223" s="181"/>
      <c r="W223" s="181" t="s">
        <v>503</v>
      </c>
      <c r="X223" s="181" t="s">
        <v>504</v>
      </c>
      <c r="Y223" s="181" t="s">
        <v>1912</v>
      </c>
      <c r="Z223" s="181" t="s">
        <v>1904</v>
      </c>
      <c r="AA223" s="181" t="s">
        <v>1210</v>
      </c>
      <c r="AB223" s="181" t="s">
        <v>453</v>
      </c>
      <c r="AC223" s="181" t="s">
        <v>1905</v>
      </c>
      <c r="AD223" s="187" t="s">
        <v>439</v>
      </c>
      <c r="AE223" s="181" t="s">
        <v>938</v>
      </c>
      <c r="AF223" s="181" t="s">
        <v>1913</v>
      </c>
      <c r="AG223" s="181" t="s">
        <v>439</v>
      </c>
      <c r="AH223" s="181" t="s">
        <v>1914</v>
      </c>
      <c r="AI223" s="187">
        <v>1151600</v>
      </c>
      <c r="AJ223" s="187">
        <v>0</v>
      </c>
      <c r="AK223" s="187">
        <v>100</v>
      </c>
      <c r="AL223" s="187">
        <f t="shared" si="40"/>
        <v>1151700</v>
      </c>
      <c r="AM223" s="187">
        <v>206000</v>
      </c>
      <c r="AN223" s="187">
        <v>0</v>
      </c>
      <c r="AO223" s="187">
        <v>437400</v>
      </c>
      <c r="AP223" s="187">
        <f t="shared" si="41"/>
        <v>643400</v>
      </c>
      <c r="AQ223" s="187">
        <f t="shared" si="42"/>
        <v>508300</v>
      </c>
      <c r="AR223" s="187">
        <f t="shared" si="43"/>
        <v>6215.2439999999997</v>
      </c>
      <c r="AS223" s="187">
        <f t="shared" si="44"/>
        <v>10595.640000000001</v>
      </c>
      <c r="AT223" s="187">
        <f t="shared" si="45"/>
        <v>4380.3960000000015</v>
      </c>
    </row>
    <row r="224" spans="1:46" x14ac:dyDescent="0.25">
      <c r="A224" s="181" t="s">
        <v>1915</v>
      </c>
      <c r="B224" s="230">
        <v>4.6749000000000001</v>
      </c>
      <c r="C224" s="181" t="s">
        <v>8</v>
      </c>
      <c r="D224" s="182" t="s">
        <v>1901</v>
      </c>
      <c r="E224" s="181" t="s">
        <v>547</v>
      </c>
      <c r="F224" s="181" t="s">
        <v>738</v>
      </c>
      <c r="G224" s="181"/>
      <c r="H224" s="189">
        <v>0</v>
      </c>
      <c r="I224" s="189">
        <v>0</v>
      </c>
      <c r="J224" s="189"/>
      <c r="K224" s="189"/>
      <c r="L224" s="189"/>
      <c r="M224" s="189" t="s">
        <v>425</v>
      </c>
      <c r="N224" s="181" t="s">
        <v>426</v>
      </c>
      <c r="O224" s="185"/>
      <c r="P224" s="186" t="s">
        <v>427</v>
      </c>
      <c r="Q224" s="181" t="s">
        <v>428</v>
      </c>
      <c r="R224" s="178" t="s">
        <v>1916</v>
      </c>
      <c r="S224" s="181" t="s">
        <v>1240</v>
      </c>
      <c r="T224" s="181" t="s">
        <v>1206</v>
      </c>
      <c r="U224" s="181" t="s">
        <v>1207</v>
      </c>
      <c r="V224" s="181"/>
      <c r="W224" s="181" t="s">
        <v>503</v>
      </c>
      <c r="X224" s="181" t="s">
        <v>504</v>
      </c>
      <c r="Y224" s="181" t="s">
        <v>1903</v>
      </c>
      <c r="Z224" s="181" t="s">
        <v>1904</v>
      </c>
      <c r="AA224" s="181" t="s">
        <v>1210</v>
      </c>
      <c r="AB224" s="181" t="s">
        <v>453</v>
      </c>
      <c r="AC224" s="181" t="s">
        <v>1905</v>
      </c>
      <c r="AD224" s="187" t="s">
        <v>439</v>
      </c>
      <c r="AE224" s="181" t="s">
        <v>1917</v>
      </c>
      <c r="AF224" s="181" t="s">
        <v>1918</v>
      </c>
      <c r="AG224" s="181" t="s">
        <v>439</v>
      </c>
      <c r="AH224" s="181" t="s">
        <v>1908</v>
      </c>
      <c r="AI224" s="187">
        <v>1538200</v>
      </c>
      <c r="AJ224" s="187">
        <v>0</v>
      </c>
      <c r="AK224" s="187">
        <v>100</v>
      </c>
      <c r="AL224" s="187">
        <f t="shared" si="40"/>
        <v>1538300</v>
      </c>
      <c r="AM224" s="187">
        <v>230500</v>
      </c>
      <c r="AN224" s="187">
        <v>0</v>
      </c>
      <c r="AO224" s="187">
        <v>326200</v>
      </c>
      <c r="AP224" s="187">
        <f t="shared" si="41"/>
        <v>556700</v>
      </c>
      <c r="AQ224" s="187">
        <f t="shared" si="42"/>
        <v>981600</v>
      </c>
      <c r="AR224" s="187">
        <f t="shared" si="43"/>
        <v>5377.7219999999998</v>
      </c>
      <c r="AS224" s="187">
        <f t="shared" si="44"/>
        <v>14152.36</v>
      </c>
      <c r="AT224" s="187">
        <f t="shared" si="45"/>
        <v>8774.6380000000008</v>
      </c>
    </row>
    <row r="225" spans="1:46" x14ac:dyDescent="0.25">
      <c r="A225" s="181" t="s">
        <v>1919</v>
      </c>
      <c r="B225" s="181">
        <v>2.46</v>
      </c>
      <c r="C225" s="181" t="s">
        <v>8</v>
      </c>
      <c r="D225" s="182" t="s">
        <v>1920</v>
      </c>
      <c r="E225" s="181" t="s">
        <v>547</v>
      </c>
      <c r="F225" s="181" t="s">
        <v>738</v>
      </c>
      <c r="G225" s="181"/>
      <c r="H225" s="189">
        <v>0</v>
      </c>
      <c r="I225" s="189">
        <v>0</v>
      </c>
      <c r="J225" s="189"/>
      <c r="K225" s="189"/>
      <c r="L225" s="189"/>
      <c r="M225" s="189" t="s">
        <v>425</v>
      </c>
      <c r="N225" s="181" t="s">
        <v>426</v>
      </c>
      <c r="O225" s="185"/>
      <c r="P225" s="186" t="s">
        <v>427</v>
      </c>
      <c r="Q225" s="181" t="s">
        <v>428</v>
      </c>
      <c r="R225" s="178" t="s">
        <v>1921</v>
      </c>
      <c r="S225" s="181" t="s">
        <v>1240</v>
      </c>
      <c r="T225" s="181" t="s">
        <v>1206</v>
      </c>
      <c r="U225" s="181" t="s">
        <v>1207</v>
      </c>
      <c r="V225" s="181"/>
      <c r="W225" s="181" t="s">
        <v>503</v>
      </c>
      <c r="X225" s="181" t="s">
        <v>504</v>
      </c>
      <c r="Y225" s="181" t="s">
        <v>1922</v>
      </c>
      <c r="Z225" s="181" t="s">
        <v>1209</v>
      </c>
      <c r="AA225" s="181" t="s">
        <v>1210</v>
      </c>
      <c r="AB225" s="181" t="s">
        <v>453</v>
      </c>
      <c r="AC225" s="181" t="s">
        <v>1207</v>
      </c>
      <c r="AD225" s="187" t="s">
        <v>1923</v>
      </c>
      <c r="AE225" s="181" t="s">
        <v>1924</v>
      </c>
      <c r="AF225" s="181" t="s">
        <v>1925</v>
      </c>
      <c r="AG225" s="181" t="s">
        <v>439</v>
      </c>
      <c r="AH225" s="181" t="s">
        <v>1926</v>
      </c>
      <c r="AI225" s="187">
        <v>809400</v>
      </c>
      <c r="AJ225" s="187">
        <v>0</v>
      </c>
      <c r="AK225" s="187">
        <v>100</v>
      </c>
      <c r="AL225" s="187">
        <f t="shared" si="40"/>
        <v>809500</v>
      </c>
      <c r="AM225" s="187">
        <v>184300</v>
      </c>
      <c r="AN225" s="187">
        <v>0</v>
      </c>
      <c r="AO225" s="187">
        <v>152300</v>
      </c>
      <c r="AP225" s="187">
        <f t="shared" si="41"/>
        <v>336600</v>
      </c>
      <c r="AQ225" s="187">
        <f t="shared" si="42"/>
        <v>472900</v>
      </c>
      <c r="AR225" s="187">
        <f t="shared" si="43"/>
        <v>3251.556</v>
      </c>
      <c r="AS225" s="187">
        <f t="shared" si="44"/>
        <v>7447.4000000000005</v>
      </c>
      <c r="AT225" s="187">
        <f t="shared" si="45"/>
        <v>4195.844000000001</v>
      </c>
    </row>
    <row r="226" spans="1:46" x14ac:dyDescent="0.25">
      <c r="A226" s="181" t="s">
        <v>1927</v>
      </c>
      <c r="B226" s="181">
        <v>2.46</v>
      </c>
      <c r="C226" s="181" t="s">
        <v>8</v>
      </c>
      <c r="D226" s="182" t="s">
        <v>1928</v>
      </c>
      <c r="E226" s="181" t="s">
        <v>547</v>
      </c>
      <c r="F226" s="181" t="s">
        <v>738</v>
      </c>
      <c r="G226" s="181"/>
      <c r="H226" s="189">
        <v>0</v>
      </c>
      <c r="I226" s="189">
        <v>0</v>
      </c>
      <c r="J226" s="189"/>
      <c r="K226" s="189"/>
      <c r="L226" s="189"/>
      <c r="M226" s="189" t="s">
        <v>425</v>
      </c>
      <c r="N226" s="181" t="s">
        <v>426</v>
      </c>
      <c r="O226" s="185"/>
      <c r="P226" s="186" t="s">
        <v>427</v>
      </c>
      <c r="Q226" s="181" t="s">
        <v>428</v>
      </c>
      <c r="R226" s="178" t="s">
        <v>1929</v>
      </c>
      <c r="S226" s="181" t="s">
        <v>1240</v>
      </c>
      <c r="T226" s="181" t="s">
        <v>1206</v>
      </c>
      <c r="U226" s="181" t="s">
        <v>1207</v>
      </c>
      <c r="V226" s="181"/>
      <c r="W226" s="181" t="s">
        <v>503</v>
      </c>
      <c r="X226" s="181" t="s">
        <v>504</v>
      </c>
      <c r="Y226" s="181" t="s">
        <v>1930</v>
      </c>
      <c r="Z226" s="181" t="s">
        <v>742</v>
      </c>
      <c r="AA226" s="181" t="s">
        <v>8</v>
      </c>
      <c r="AB226" s="181" t="s">
        <v>453</v>
      </c>
      <c r="AC226" s="181" t="s">
        <v>475</v>
      </c>
      <c r="AD226" s="187" t="s">
        <v>1931</v>
      </c>
      <c r="AE226" s="181" t="s">
        <v>1932</v>
      </c>
      <c r="AF226" s="181" t="s">
        <v>1933</v>
      </c>
      <c r="AG226" s="181" t="s">
        <v>439</v>
      </c>
      <c r="AH226" s="181" t="s">
        <v>1934</v>
      </c>
      <c r="AI226" s="187">
        <v>809400</v>
      </c>
      <c r="AJ226" s="187">
        <v>0</v>
      </c>
      <c r="AK226" s="187">
        <v>100</v>
      </c>
      <c r="AL226" s="187">
        <f t="shared" si="40"/>
        <v>809500</v>
      </c>
      <c r="AM226" s="187">
        <v>184300</v>
      </c>
      <c r="AN226" s="187">
        <v>0</v>
      </c>
      <c r="AO226" s="187">
        <v>442200</v>
      </c>
      <c r="AP226" s="187">
        <f t="shared" si="41"/>
        <v>626500</v>
      </c>
      <c r="AQ226" s="187">
        <f t="shared" si="42"/>
        <v>183000</v>
      </c>
      <c r="AR226" s="187">
        <f t="shared" si="43"/>
        <v>6051.99</v>
      </c>
      <c r="AS226" s="187">
        <f t="shared" si="44"/>
        <v>7447.4000000000005</v>
      </c>
      <c r="AT226" s="187">
        <f t="shared" si="45"/>
        <v>1395.4100000000008</v>
      </c>
    </row>
    <row r="227" spans="1:46" x14ac:dyDescent="0.25">
      <c r="A227" s="181" t="s">
        <v>1935</v>
      </c>
      <c r="B227" s="181">
        <v>9.2574000000000005</v>
      </c>
      <c r="C227" s="181" t="s">
        <v>8</v>
      </c>
      <c r="D227" s="182" t="s">
        <v>1815</v>
      </c>
      <c r="E227" s="181" t="s">
        <v>547</v>
      </c>
      <c r="F227" s="181" t="s">
        <v>738</v>
      </c>
      <c r="G227" s="181"/>
      <c r="H227" s="189">
        <v>0</v>
      </c>
      <c r="I227" s="189">
        <v>0</v>
      </c>
      <c r="J227" s="189"/>
      <c r="K227" s="189"/>
      <c r="L227" s="189"/>
      <c r="M227" s="189" t="s">
        <v>425</v>
      </c>
      <c r="N227" s="181" t="s">
        <v>426</v>
      </c>
      <c r="O227" s="185"/>
      <c r="P227" s="186" t="s">
        <v>427</v>
      </c>
      <c r="Q227" s="181" t="s">
        <v>428</v>
      </c>
      <c r="R227" s="178" t="s">
        <v>1936</v>
      </c>
      <c r="S227" s="181" t="s">
        <v>1240</v>
      </c>
      <c r="T227" s="181" t="s">
        <v>1206</v>
      </c>
      <c r="U227" s="181" t="s">
        <v>1207</v>
      </c>
      <c r="V227" s="181"/>
      <c r="W227" s="181" t="s">
        <v>490</v>
      </c>
      <c r="X227" s="181" t="s">
        <v>14</v>
      </c>
      <c r="Y227" s="181" t="s">
        <v>1826</v>
      </c>
      <c r="Z227" s="181" t="s">
        <v>1818</v>
      </c>
      <c r="AA227" s="181" t="s">
        <v>854</v>
      </c>
      <c r="AB227" s="181" t="s">
        <v>801</v>
      </c>
      <c r="AC227" s="181" t="s">
        <v>1819</v>
      </c>
      <c r="AD227" s="187" t="s">
        <v>1820</v>
      </c>
      <c r="AE227" s="181" t="s">
        <v>1821</v>
      </c>
      <c r="AF227" s="181" t="s">
        <v>1822</v>
      </c>
      <c r="AG227" s="181" t="s">
        <v>439</v>
      </c>
      <c r="AH227" s="181" t="s">
        <v>1823</v>
      </c>
      <c r="AI227" s="187">
        <v>3046300</v>
      </c>
      <c r="AJ227" s="187">
        <v>0</v>
      </c>
      <c r="AK227" s="187">
        <v>0</v>
      </c>
      <c r="AL227" s="187">
        <f t="shared" si="40"/>
        <v>3046300</v>
      </c>
      <c r="AM227" s="187">
        <v>307700</v>
      </c>
      <c r="AN227" s="187">
        <v>3700</v>
      </c>
      <c r="AO227" s="187">
        <v>0</v>
      </c>
      <c r="AP227" s="187">
        <f t="shared" si="41"/>
        <v>311400</v>
      </c>
      <c r="AQ227" s="187">
        <f t="shared" si="42"/>
        <v>2734900</v>
      </c>
      <c r="AR227" s="187">
        <f t="shared" si="43"/>
        <v>3008.1239999999998</v>
      </c>
      <c r="AS227" s="187">
        <f t="shared" si="44"/>
        <v>28025.960000000003</v>
      </c>
      <c r="AT227" s="187">
        <f t="shared" si="45"/>
        <v>25017.836000000003</v>
      </c>
    </row>
    <row r="228" spans="1:46" ht="30" x14ac:dyDescent="0.25">
      <c r="A228" s="181" t="s">
        <v>1937</v>
      </c>
      <c r="B228" s="181">
        <v>6.55</v>
      </c>
      <c r="C228" s="181" t="s">
        <v>8</v>
      </c>
      <c r="D228" s="182" t="s">
        <v>1938</v>
      </c>
      <c r="E228" s="181" t="s">
        <v>547</v>
      </c>
      <c r="F228" s="181" t="s">
        <v>738</v>
      </c>
      <c r="G228" s="181"/>
      <c r="H228" s="189">
        <v>0</v>
      </c>
      <c r="I228" s="189">
        <v>0</v>
      </c>
      <c r="J228" s="189"/>
      <c r="K228" s="189"/>
      <c r="L228" s="189"/>
      <c r="M228" s="189" t="s">
        <v>425</v>
      </c>
      <c r="N228" s="181" t="s">
        <v>426</v>
      </c>
      <c r="O228" s="185"/>
      <c r="P228" s="186" t="s">
        <v>427</v>
      </c>
      <c r="Q228" s="181" t="s">
        <v>428</v>
      </c>
      <c r="R228" s="178" t="s">
        <v>1446</v>
      </c>
      <c r="S228" s="181" t="s">
        <v>1777</v>
      </c>
      <c r="T228" s="181" t="s">
        <v>1206</v>
      </c>
      <c r="U228" s="181" t="s">
        <v>1207</v>
      </c>
      <c r="V228" s="181"/>
      <c r="W228" s="181" t="s">
        <v>503</v>
      </c>
      <c r="X228" s="181" t="s">
        <v>504</v>
      </c>
      <c r="Y228" s="181" t="s">
        <v>1939</v>
      </c>
      <c r="Z228" s="181" t="s">
        <v>1209</v>
      </c>
      <c r="AA228" s="181" t="s">
        <v>1210</v>
      </c>
      <c r="AB228" s="181" t="s">
        <v>453</v>
      </c>
      <c r="AC228" s="181" t="s">
        <v>1207</v>
      </c>
      <c r="AD228" s="187" t="s">
        <v>439</v>
      </c>
      <c r="AE228" s="181" t="s">
        <v>1940</v>
      </c>
      <c r="AF228" s="181" t="s">
        <v>1941</v>
      </c>
      <c r="AG228" s="181" t="s">
        <v>439</v>
      </c>
      <c r="AH228" s="181" t="s">
        <v>1942</v>
      </c>
      <c r="AI228" s="187">
        <v>2155300</v>
      </c>
      <c r="AJ228" s="187">
        <v>0</v>
      </c>
      <c r="AK228" s="187">
        <v>100</v>
      </c>
      <c r="AL228" s="187">
        <f t="shared" si="40"/>
        <v>2155400</v>
      </c>
      <c r="AM228" s="187">
        <v>263100</v>
      </c>
      <c r="AN228" s="187">
        <v>0</v>
      </c>
      <c r="AO228" s="187">
        <v>401900</v>
      </c>
      <c r="AP228" s="187">
        <f t="shared" si="41"/>
        <v>665000</v>
      </c>
      <c r="AQ228" s="187">
        <f t="shared" si="42"/>
        <v>1490400</v>
      </c>
      <c r="AR228" s="187">
        <f t="shared" si="43"/>
        <v>6423.9</v>
      </c>
      <c r="AS228" s="187">
        <f t="shared" si="44"/>
        <v>19829.68</v>
      </c>
      <c r="AT228" s="187">
        <f t="shared" si="45"/>
        <v>13405.78</v>
      </c>
    </row>
    <row r="229" spans="1:46" ht="30" x14ac:dyDescent="0.25">
      <c r="A229" s="181" t="s">
        <v>1943</v>
      </c>
      <c r="B229" s="181">
        <v>16.094000000000001</v>
      </c>
      <c r="C229" s="181" t="s">
        <v>8</v>
      </c>
      <c r="D229" s="182" t="s">
        <v>1944</v>
      </c>
      <c r="E229" s="181" t="s">
        <v>547</v>
      </c>
      <c r="F229" s="181" t="s">
        <v>738</v>
      </c>
      <c r="G229" s="181"/>
      <c r="H229" s="189">
        <v>0</v>
      </c>
      <c r="I229" s="189">
        <v>0</v>
      </c>
      <c r="J229" s="189"/>
      <c r="K229" s="189"/>
      <c r="L229" s="189"/>
      <c r="M229" s="189" t="s">
        <v>425</v>
      </c>
      <c r="N229" s="181" t="s">
        <v>426</v>
      </c>
      <c r="O229" s="185"/>
      <c r="P229" s="186" t="s">
        <v>427</v>
      </c>
      <c r="Q229" s="181" t="s">
        <v>428</v>
      </c>
      <c r="R229" s="178" t="s">
        <v>1945</v>
      </c>
      <c r="S229" s="181" t="s">
        <v>1777</v>
      </c>
      <c r="T229" s="181" t="s">
        <v>1206</v>
      </c>
      <c r="U229" s="181" t="s">
        <v>1207</v>
      </c>
      <c r="V229" s="181"/>
      <c r="W229" s="181" t="s">
        <v>503</v>
      </c>
      <c r="X229" s="181" t="s">
        <v>504</v>
      </c>
      <c r="Y229" s="181" t="s">
        <v>1946</v>
      </c>
      <c r="Z229" s="181" t="s">
        <v>1209</v>
      </c>
      <c r="AA229" s="181" t="s">
        <v>1210</v>
      </c>
      <c r="AB229" s="181" t="s">
        <v>453</v>
      </c>
      <c r="AC229" s="181" t="s">
        <v>1207</v>
      </c>
      <c r="AD229" s="187" t="s">
        <v>1947</v>
      </c>
      <c r="AE229" s="181" t="s">
        <v>1948</v>
      </c>
      <c r="AF229" s="181" t="s">
        <v>1949</v>
      </c>
      <c r="AG229" s="181" t="s">
        <v>1950</v>
      </c>
      <c r="AH229" s="181" t="s">
        <v>1951</v>
      </c>
      <c r="AI229" s="187">
        <v>5295800</v>
      </c>
      <c r="AJ229" s="187">
        <v>0</v>
      </c>
      <c r="AK229" s="187">
        <v>100</v>
      </c>
      <c r="AL229" s="187">
        <f t="shared" si="40"/>
        <v>5295900</v>
      </c>
      <c r="AM229" s="187">
        <v>445700</v>
      </c>
      <c r="AN229" s="187">
        <v>204700</v>
      </c>
      <c r="AO229" s="187">
        <v>796000</v>
      </c>
      <c r="AP229" s="187">
        <f t="shared" si="41"/>
        <v>1446400</v>
      </c>
      <c r="AQ229" s="187">
        <f t="shared" si="42"/>
        <v>3849500</v>
      </c>
      <c r="AR229" s="187">
        <f t="shared" si="43"/>
        <v>13972.224</v>
      </c>
      <c r="AS229" s="187">
        <f t="shared" si="44"/>
        <v>48722.28</v>
      </c>
      <c r="AT229" s="187">
        <f t="shared" si="45"/>
        <v>34750.055999999997</v>
      </c>
    </row>
    <row r="230" spans="1:46" x14ac:dyDescent="0.25">
      <c r="A230" s="181" t="s">
        <v>1952</v>
      </c>
      <c r="B230" s="181">
        <v>5.3680000000000003</v>
      </c>
      <c r="C230" s="181" t="s">
        <v>8</v>
      </c>
      <c r="D230" s="182" t="s">
        <v>1953</v>
      </c>
      <c r="E230" s="181" t="s">
        <v>547</v>
      </c>
      <c r="F230" s="181" t="s">
        <v>738</v>
      </c>
      <c r="G230" s="181"/>
      <c r="H230" s="189">
        <v>0</v>
      </c>
      <c r="I230" s="189">
        <v>0</v>
      </c>
      <c r="J230" s="189"/>
      <c r="K230" s="189"/>
      <c r="L230" s="189"/>
      <c r="M230" s="189" t="s">
        <v>425</v>
      </c>
      <c r="N230" s="181" t="s">
        <v>426</v>
      </c>
      <c r="O230" s="185"/>
      <c r="P230" s="186" t="s">
        <v>427</v>
      </c>
      <c r="Q230" s="181" t="s">
        <v>428</v>
      </c>
      <c r="R230" s="178" t="s">
        <v>1349</v>
      </c>
      <c r="S230" s="181" t="s">
        <v>1777</v>
      </c>
      <c r="T230" s="181" t="s">
        <v>1206</v>
      </c>
      <c r="U230" s="181" t="s">
        <v>1207</v>
      </c>
      <c r="V230" s="181"/>
      <c r="W230" s="181" t="s">
        <v>503</v>
      </c>
      <c r="X230" s="181" t="s">
        <v>504</v>
      </c>
      <c r="Y230" s="181" t="s">
        <v>1954</v>
      </c>
      <c r="Z230" s="181" t="s">
        <v>1955</v>
      </c>
      <c r="AA230" s="181" t="s">
        <v>1210</v>
      </c>
      <c r="AB230" s="181" t="s">
        <v>453</v>
      </c>
      <c r="AC230" s="181" t="s">
        <v>1956</v>
      </c>
      <c r="AD230" s="187" t="s">
        <v>1957</v>
      </c>
      <c r="AE230" s="181" t="s">
        <v>1958</v>
      </c>
      <c r="AF230" s="181" t="s">
        <v>1959</v>
      </c>
      <c r="AG230" s="181" t="s">
        <v>439</v>
      </c>
      <c r="AH230" s="181" t="s">
        <v>1960</v>
      </c>
      <c r="AI230" s="187">
        <v>1766300</v>
      </c>
      <c r="AJ230" s="187">
        <v>0</v>
      </c>
      <c r="AK230" s="187">
        <v>100</v>
      </c>
      <c r="AL230" s="187">
        <f t="shared" si="40"/>
        <v>1766400</v>
      </c>
      <c r="AM230" s="187">
        <v>243400</v>
      </c>
      <c r="AN230" s="187">
        <v>0</v>
      </c>
      <c r="AO230" s="187">
        <v>645300</v>
      </c>
      <c r="AP230" s="187">
        <f t="shared" si="41"/>
        <v>888700</v>
      </c>
      <c r="AQ230" s="187">
        <f t="shared" si="42"/>
        <v>877700</v>
      </c>
      <c r="AR230" s="187">
        <f t="shared" si="43"/>
        <v>8584.8420000000006</v>
      </c>
      <c r="AS230" s="187">
        <f t="shared" si="44"/>
        <v>16250.880000000001</v>
      </c>
      <c r="AT230" s="187">
        <f t="shared" si="45"/>
        <v>7666.0380000000005</v>
      </c>
    </row>
    <row r="231" spans="1:46" ht="30" x14ac:dyDescent="0.25">
      <c r="A231" s="181" t="s">
        <v>1961</v>
      </c>
      <c r="B231" s="181">
        <v>1.581</v>
      </c>
      <c r="C231" s="181" t="s">
        <v>8</v>
      </c>
      <c r="D231" s="182" t="s">
        <v>1775</v>
      </c>
      <c r="E231" s="181" t="s">
        <v>547</v>
      </c>
      <c r="F231" s="181" t="s">
        <v>738</v>
      </c>
      <c r="G231" s="181"/>
      <c r="H231" s="189">
        <v>0</v>
      </c>
      <c r="I231" s="189">
        <v>0</v>
      </c>
      <c r="J231" s="189"/>
      <c r="K231" s="189"/>
      <c r="L231" s="189"/>
      <c r="M231" s="189" t="s">
        <v>425</v>
      </c>
      <c r="N231" s="181" t="s">
        <v>426</v>
      </c>
      <c r="O231" s="185"/>
      <c r="P231" s="186" t="s">
        <v>427</v>
      </c>
      <c r="Q231" s="181" t="s">
        <v>428</v>
      </c>
      <c r="R231" s="178" t="s">
        <v>1962</v>
      </c>
      <c r="S231" s="181" t="s">
        <v>1777</v>
      </c>
      <c r="T231" s="181" t="s">
        <v>1206</v>
      </c>
      <c r="U231" s="181" t="s">
        <v>1207</v>
      </c>
      <c r="V231" s="181"/>
      <c r="W231" s="181" t="s">
        <v>1778</v>
      </c>
      <c r="X231" s="181" t="s">
        <v>1779</v>
      </c>
      <c r="Y231" s="181" t="s">
        <v>1780</v>
      </c>
      <c r="Z231" s="181" t="s">
        <v>1781</v>
      </c>
      <c r="AA231" s="181" t="s">
        <v>1210</v>
      </c>
      <c r="AB231" s="181" t="s">
        <v>453</v>
      </c>
      <c r="AC231" s="181" t="s">
        <v>1782</v>
      </c>
      <c r="AD231" s="187" t="s">
        <v>439</v>
      </c>
      <c r="AE231" s="181" t="s">
        <v>496</v>
      </c>
      <c r="AF231" s="181" t="s">
        <v>519</v>
      </c>
      <c r="AG231" s="181" t="s">
        <v>439</v>
      </c>
      <c r="AH231" s="181" t="s">
        <v>938</v>
      </c>
      <c r="AI231" s="187">
        <v>0</v>
      </c>
      <c r="AJ231" s="187">
        <v>0</v>
      </c>
      <c r="AK231" s="187">
        <v>0</v>
      </c>
      <c r="AL231" s="187">
        <f t="shared" si="40"/>
        <v>0</v>
      </c>
      <c r="AM231" s="187">
        <v>0</v>
      </c>
      <c r="AN231" s="187">
        <v>0</v>
      </c>
      <c r="AO231" s="187">
        <v>0</v>
      </c>
      <c r="AP231" s="187">
        <f t="shared" si="41"/>
        <v>0</v>
      </c>
      <c r="AQ231" s="187">
        <f t="shared" si="42"/>
        <v>0</v>
      </c>
      <c r="AR231" s="187">
        <f t="shared" si="43"/>
        <v>0</v>
      </c>
      <c r="AS231" s="187">
        <f t="shared" si="44"/>
        <v>0</v>
      </c>
      <c r="AT231" s="187">
        <f t="shared" si="45"/>
        <v>0</v>
      </c>
    </row>
    <row r="232" spans="1:46" ht="30" x14ac:dyDescent="0.25">
      <c r="A232" s="181" t="s">
        <v>1963</v>
      </c>
      <c r="B232" s="181">
        <v>5</v>
      </c>
      <c r="C232" s="181" t="s">
        <v>8</v>
      </c>
      <c r="D232" s="182" t="s">
        <v>1964</v>
      </c>
      <c r="E232" s="181" t="s">
        <v>547</v>
      </c>
      <c r="F232" s="181" t="s">
        <v>738</v>
      </c>
      <c r="G232" s="181"/>
      <c r="H232" s="189">
        <v>0</v>
      </c>
      <c r="I232" s="189">
        <v>0</v>
      </c>
      <c r="J232" s="189"/>
      <c r="K232" s="189"/>
      <c r="L232" s="189"/>
      <c r="M232" s="189" t="s">
        <v>425</v>
      </c>
      <c r="N232" s="181" t="s">
        <v>426</v>
      </c>
      <c r="O232" s="185"/>
      <c r="P232" s="186" t="s">
        <v>427</v>
      </c>
      <c r="Q232" s="181" t="s">
        <v>428</v>
      </c>
      <c r="R232" s="178" t="s">
        <v>1965</v>
      </c>
      <c r="S232" s="181" t="s">
        <v>1777</v>
      </c>
      <c r="T232" s="181" t="s">
        <v>1206</v>
      </c>
      <c r="U232" s="181" t="s">
        <v>1207</v>
      </c>
      <c r="V232" s="181"/>
      <c r="W232" s="181" t="s">
        <v>503</v>
      </c>
      <c r="X232" s="181" t="s">
        <v>504</v>
      </c>
      <c r="Y232" s="181" t="s">
        <v>1966</v>
      </c>
      <c r="Z232" s="181" t="s">
        <v>1209</v>
      </c>
      <c r="AA232" s="181" t="s">
        <v>1210</v>
      </c>
      <c r="AB232" s="181" t="s">
        <v>453</v>
      </c>
      <c r="AC232" s="181" t="s">
        <v>1207</v>
      </c>
      <c r="AD232" s="187" t="s">
        <v>1967</v>
      </c>
      <c r="AE232" s="181" t="s">
        <v>1968</v>
      </c>
      <c r="AF232" s="181" t="s">
        <v>1969</v>
      </c>
      <c r="AG232" s="181" t="s">
        <v>439</v>
      </c>
      <c r="AH232" s="181" t="s">
        <v>1970</v>
      </c>
      <c r="AI232" s="187">
        <v>1645200</v>
      </c>
      <c r="AJ232" s="187">
        <v>0</v>
      </c>
      <c r="AK232" s="187">
        <v>100</v>
      </c>
      <c r="AL232" s="187">
        <f t="shared" si="40"/>
        <v>1645300</v>
      </c>
      <c r="AM232" s="187">
        <v>237400</v>
      </c>
      <c r="AN232" s="187">
        <v>0</v>
      </c>
      <c r="AO232" s="187">
        <v>581800</v>
      </c>
      <c r="AP232" s="187">
        <f t="shared" si="41"/>
        <v>819200</v>
      </c>
      <c r="AQ232" s="187">
        <f t="shared" si="42"/>
        <v>826100</v>
      </c>
      <c r="AR232" s="187">
        <f t="shared" si="43"/>
        <v>7913.4719999999998</v>
      </c>
      <c r="AS232" s="187">
        <f t="shared" si="44"/>
        <v>15136.76</v>
      </c>
      <c r="AT232" s="187">
        <f t="shared" si="45"/>
        <v>7223.2880000000005</v>
      </c>
    </row>
    <row r="233" spans="1:46" x14ac:dyDescent="0.25">
      <c r="A233" s="181" t="s">
        <v>1971</v>
      </c>
      <c r="B233" s="181">
        <v>5.702</v>
      </c>
      <c r="C233" s="181" t="s">
        <v>8</v>
      </c>
      <c r="D233" s="182" t="s">
        <v>1972</v>
      </c>
      <c r="E233" s="181" t="s">
        <v>547</v>
      </c>
      <c r="F233" s="181" t="s">
        <v>738</v>
      </c>
      <c r="G233" s="181"/>
      <c r="H233" s="189">
        <v>0</v>
      </c>
      <c r="I233" s="189">
        <v>0</v>
      </c>
      <c r="J233" s="189"/>
      <c r="K233" s="189"/>
      <c r="L233" s="189"/>
      <c r="M233" s="189" t="s">
        <v>425</v>
      </c>
      <c r="N233" s="181" t="s">
        <v>426</v>
      </c>
      <c r="O233" s="185"/>
      <c r="P233" s="186" t="s">
        <v>427</v>
      </c>
      <c r="Q233" s="181" t="s">
        <v>428</v>
      </c>
      <c r="R233" s="178" t="s">
        <v>1973</v>
      </c>
      <c r="S233" s="181" t="s">
        <v>1777</v>
      </c>
      <c r="T233" s="181" t="s">
        <v>1206</v>
      </c>
      <c r="U233" s="181" t="s">
        <v>1207</v>
      </c>
      <c r="V233" s="181"/>
      <c r="W233" s="181" t="s">
        <v>503</v>
      </c>
      <c r="X233" s="181" t="s">
        <v>504</v>
      </c>
      <c r="Y233" s="181" t="s">
        <v>1974</v>
      </c>
      <c r="Z233" s="181" t="s">
        <v>1209</v>
      </c>
      <c r="AA233" s="181" t="s">
        <v>1210</v>
      </c>
      <c r="AB233" s="181" t="s">
        <v>453</v>
      </c>
      <c r="AC233" s="181" t="s">
        <v>1207</v>
      </c>
      <c r="AD233" s="187" t="s">
        <v>1975</v>
      </c>
      <c r="AE233" s="181" t="s">
        <v>1976</v>
      </c>
      <c r="AF233" s="181" t="s">
        <v>1977</v>
      </c>
      <c r="AG233" s="181" t="s">
        <v>1978</v>
      </c>
      <c r="AH233" s="181" t="s">
        <v>1979</v>
      </c>
      <c r="AI233" s="187">
        <v>1876200</v>
      </c>
      <c r="AJ233" s="187">
        <v>0</v>
      </c>
      <c r="AK233" s="187">
        <v>100</v>
      </c>
      <c r="AL233" s="187">
        <f t="shared" si="40"/>
        <v>1876300</v>
      </c>
      <c r="AM233" s="187">
        <v>249100</v>
      </c>
      <c r="AN233" s="187">
        <v>0</v>
      </c>
      <c r="AO233" s="187">
        <v>791600</v>
      </c>
      <c r="AP233" s="187">
        <f t="shared" si="41"/>
        <v>1040700</v>
      </c>
      <c r="AQ233" s="187">
        <f t="shared" si="42"/>
        <v>835600</v>
      </c>
      <c r="AR233" s="187">
        <f t="shared" si="43"/>
        <v>10053.162</v>
      </c>
      <c r="AS233" s="187">
        <f t="shared" si="44"/>
        <v>17261.96</v>
      </c>
      <c r="AT233" s="187">
        <f t="shared" si="45"/>
        <v>7208.7979999999989</v>
      </c>
    </row>
    <row r="234" spans="1:46" x14ac:dyDescent="0.25">
      <c r="A234" s="181" t="s">
        <v>1980</v>
      </c>
      <c r="B234" s="181">
        <v>76.569999999999993</v>
      </c>
      <c r="C234" s="181" t="s">
        <v>8</v>
      </c>
      <c r="D234" s="182" t="s">
        <v>1981</v>
      </c>
      <c r="E234" s="181" t="s">
        <v>547</v>
      </c>
      <c r="F234" s="181" t="s">
        <v>738</v>
      </c>
      <c r="G234" s="181"/>
      <c r="H234" s="189">
        <v>0</v>
      </c>
      <c r="I234" s="189">
        <v>0</v>
      </c>
      <c r="J234" s="189"/>
      <c r="K234" s="189"/>
      <c r="L234" s="189"/>
      <c r="M234" s="189" t="s">
        <v>425</v>
      </c>
      <c r="N234" s="181" t="s">
        <v>426</v>
      </c>
      <c r="O234" s="185"/>
      <c r="P234" s="186" t="s">
        <v>427</v>
      </c>
      <c r="Q234" s="181" t="s">
        <v>428</v>
      </c>
      <c r="R234" s="178" t="s">
        <v>1982</v>
      </c>
      <c r="S234" s="181" t="s">
        <v>1240</v>
      </c>
      <c r="T234" s="181" t="s">
        <v>1206</v>
      </c>
      <c r="U234" s="181" t="s">
        <v>1207</v>
      </c>
      <c r="V234" s="181"/>
      <c r="W234" s="181" t="s">
        <v>503</v>
      </c>
      <c r="X234" s="181" t="s">
        <v>504</v>
      </c>
      <c r="Y234" s="181" t="s">
        <v>1983</v>
      </c>
      <c r="Z234" s="181" t="s">
        <v>1984</v>
      </c>
      <c r="AA234" s="181" t="s">
        <v>1210</v>
      </c>
      <c r="AB234" s="181" t="s">
        <v>453</v>
      </c>
      <c r="AC234" s="181" t="s">
        <v>1985</v>
      </c>
      <c r="AD234" s="187" t="s">
        <v>1986</v>
      </c>
      <c r="AE234" s="181" t="s">
        <v>1987</v>
      </c>
      <c r="AF234" s="181" t="s">
        <v>1988</v>
      </c>
      <c r="AG234" s="181" t="s">
        <v>439</v>
      </c>
      <c r="AH234" s="181" t="s">
        <v>1989</v>
      </c>
      <c r="AI234" s="187">
        <v>25196200</v>
      </c>
      <c r="AJ234" s="187">
        <v>0</v>
      </c>
      <c r="AK234" s="187">
        <v>100</v>
      </c>
      <c r="AL234" s="187">
        <f t="shared" si="40"/>
        <v>25196300</v>
      </c>
      <c r="AM234" s="187">
        <v>1620800</v>
      </c>
      <c r="AN234" s="187">
        <v>202200</v>
      </c>
      <c r="AO234" s="187">
        <v>210800</v>
      </c>
      <c r="AP234" s="187">
        <f t="shared" si="41"/>
        <v>2033800</v>
      </c>
      <c r="AQ234" s="187">
        <f t="shared" si="42"/>
        <v>23162500</v>
      </c>
      <c r="AR234" s="187">
        <f t="shared" si="43"/>
        <v>19646.507999999998</v>
      </c>
      <c r="AS234" s="187">
        <f t="shared" si="44"/>
        <v>231805.96000000002</v>
      </c>
      <c r="AT234" s="187">
        <f t="shared" si="45"/>
        <v>212159.45200000002</v>
      </c>
    </row>
    <row r="235" spans="1:46" ht="30" x14ac:dyDescent="0.25">
      <c r="A235" s="181" t="s">
        <v>1990</v>
      </c>
      <c r="B235" s="181">
        <v>17.583100000000002</v>
      </c>
      <c r="C235" s="181" t="s">
        <v>8</v>
      </c>
      <c r="D235" s="182" t="s">
        <v>1991</v>
      </c>
      <c r="E235" s="181" t="s">
        <v>547</v>
      </c>
      <c r="F235" s="181" t="s">
        <v>738</v>
      </c>
      <c r="G235" s="181"/>
      <c r="H235" s="189">
        <v>0</v>
      </c>
      <c r="I235" s="189">
        <v>0</v>
      </c>
      <c r="J235" s="189"/>
      <c r="K235" s="189"/>
      <c r="L235" s="189"/>
      <c r="M235" s="189" t="s">
        <v>425</v>
      </c>
      <c r="N235" s="181" t="s">
        <v>426</v>
      </c>
      <c r="O235" s="185"/>
      <c r="P235" s="186" t="s">
        <v>427</v>
      </c>
      <c r="Q235" s="181" t="s">
        <v>428</v>
      </c>
      <c r="R235" s="178" t="s">
        <v>1992</v>
      </c>
      <c r="S235" s="181" t="s">
        <v>1240</v>
      </c>
      <c r="T235" s="181" t="s">
        <v>1206</v>
      </c>
      <c r="U235" s="181" t="s">
        <v>1207</v>
      </c>
      <c r="V235" s="181"/>
      <c r="W235" s="181" t="s">
        <v>503</v>
      </c>
      <c r="X235" s="181" t="s">
        <v>504</v>
      </c>
      <c r="Y235" s="181" t="s">
        <v>1993</v>
      </c>
      <c r="Z235" s="181" t="s">
        <v>1209</v>
      </c>
      <c r="AA235" s="181" t="s">
        <v>1210</v>
      </c>
      <c r="AB235" s="181" t="s">
        <v>453</v>
      </c>
      <c r="AC235" s="181" t="s">
        <v>1207</v>
      </c>
      <c r="AD235" s="187" t="s">
        <v>1994</v>
      </c>
      <c r="AE235" s="181" t="s">
        <v>1995</v>
      </c>
      <c r="AF235" s="181" t="s">
        <v>1996</v>
      </c>
      <c r="AG235" s="181" t="s">
        <v>439</v>
      </c>
      <c r="AH235" s="181" t="s">
        <v>1997</v>
      </c>
      <c r="AI235" s="187">
        <v>5785800</v>
      </c>
      <c r="AJ235" s="187">
        <v>0</v>
      </c>
      <c r="AK235" s="187">
        <v>100</v>
      </c>
      <c r="AL235" s="187">
        <f t="shared" si="40"/>
        <v>5785900</v>
      </c>
      <c r="AM235" s="187">
        <v>476400</v>
      </c>
      <c r="AN235" s="187">
        <v>123600</v>
      </c>
      <c r="AO235" s="187">
        <v>1029300</v>
      </c>
      <c r="AP235" s="187">
        <f t="shared" si="41"/>
        <v>1629300</v>
      </c>
      <c r="AQ235" s="187">
        <f t="shared" si="42"/>
        <v>4156600</v>
      </c>
      <c r="AR235" s="187">
        <f t="shared" si="43"/>
        <v>15739.037999999999</v>
      </c>
      <c r="AS235" s="187">
        <f t="shared" si="44"/>
        <v>53230.28</v>
      </c>
      <c r="AT235" s="187">
        <f t="shared" si="45"/>
        <v>37491.241999999998</v>
      </c>
    </row>
    <row r="236" spans="1:46" ht="30" x14ac:dyDescent="0.25">
      <c r="A236" s="181" t="s">
        <v>1998</v>
      </c>
      <c r="B236" s="181">
        <v>41.592599999999997</v>
      </c>
      <c r="C236" s="181" t="s">
        <v>8</v>
      </c>
      <c r="D236" s="182" t="s">
        <v>1999</v>
      </c>
      <c r="E236" s="181" t="s">
        <v>547</v>
      </c>
      <c r="F236" s="181" t="s">
        <v>738</v>
      </c>
      <c r="G236" s="181"/>
      <c r="H236" s="189">
        <v>0</v>
      </c>
      <c r="I236" s="189">
        <v>0</v>
      </c>
      <c r="J236" s="189"/>
      <c r="K236" s="189"/>
      <c r="L236" s="189"/>
      <c r="M236" s="189" t="s">
        <v>425</v>
      </c>
      <c r="N236" s="181" t="s">
        <v>426</v>
      </c>
      <c r="O236" s="185"/>
      <c r="P236" s="186" t="s">
        <v>427</v>
      </c>
      <c r="Q236" s="181" t="s">
        <v>428</v>
      </c>
      <c r="R236" s="178" t="s">
        <v>2000</v>
      </c>
      <c r="S236" s="181" t="s">
        <v>1240</v>
      </c>
      <c r="T236" s="181" t="s">
        <v>1206</v>
      </c>
      <c r="U236" s="181" t="s">
        <v>1207</v>
      </c>
      <c r="V236" s="181"/>
      <c r="W236" s="181" t="s">
        <v>503</v>
      </c>
      <c r="X236" s="181" t="s">
        <v>504</v>
      </c>
      <c r="Y236" s="181" t="s">
        <v>2001</v>
      </c>
      <c r="Z236" s="181" t="s">
        <v>2002</v>
      </c>
      <c r="AA236" s="181" t="s">
        <v>1210</v>
      </c>
      <c r="AB236" s="181" t="s">
        <v>453</v>
      </c>
      <c r="AC236" s="181" t="s">
        <v>2003</v>
      </c>
      <c r="AD236" s="187" t="s">
        <v>439</v>
      </c>
      <c r="AE236" s="181" t="s">
        <v>496</v>
      </c>
      <c r="AF236" s="181" t="s">
        <v>519</v>
      </c>
      <c r="AG236" s="181" t="s">
        <v>439</v>
      </c>
      <c r="AH236" s="181" t="s">
        <v>2004</v>
      </c>
      <c r="AI236" s="187">
        <v>13686500</v>
      </c>
      <c r="AJ236" s="187">
        <v>0</v>
      </c>
      <c r="AK236" s="187">
        <v>100</v>
      </c>
      <c r="AL236" s="187">
        <f t="shared" si="40"/>
        <v>13686600</v>
      </c>
      <c r="AM236" s="187">
        <v>968800</v>
      </c>
      <c r="AN236" s="187">
        <v>527800</v>
      </c>
      <c r="AO236" s="187">
        <v>1539000</v>
      </c>
      <c r="AP236" s="187">
        <f t="shared" si="41"/>
        <v>3035600</v>
      </c>
      <c r="AQ236" s="187">
        <f t="shared" si="42"/>
        <v>10651000</v>
      </c>
      <c r="AR236" s="187">
        <f t="shared" si="43"/>
        <v>29323.896000000001</v>
      </c>
      <c r="AS236" s="187">
        <f t="shared" si="44"/>
        <v>125916.72</v>
      </c>
      <c r="AT236" s="187">
        <f t="shared" si="45"/>
        <v>96592.823999999993</v>
      </c>
    </row>
    <row r="237" spans="1:46" x14ac:dyDescent="0.25">
      <c r="A237" s="181" t="s">
        <v>2005</v>
      </c>
      <c r="B237" s="181">
        <v>16</v>
      </c>
      <c r="C237" s="181" t="s">
        <v>8</v>
      </c>
      <c r="D237" s="182" t="s">
        <v>2006</v>
      </c>
      <c r="E237" s="181" t="s">
        <v>547</v>
      </c>
      <c r="F237" s="181" t="s">
        <v>738</v>
      </c>
      <c r="G237" s="181"/>
      <c r="H237" s="189">
        <v>0</v>
      </c>
      <c r="I237" s="189">
        <v>0</v>
      </c>
      <c r="J237" s="189"/>
      <c r="K237" s="189"/>
      <c r="L237" s="189"/>
      <c r="M237" s="189" t="s">
        <v>425</v>
      </c>
      <c r="N237" s="181" t="s">
        <v>426</v>
      </c>
      <c r="O237" s="185"/>
      <c r="P237" s="186" t="s">
        <v>427</v>
      </c>
      <c r="Q237" s="181" t="s">
        <v>428</v>
      </c>
      <c r="R237" s="178" t="s">
        <v>2007</v>
      </c>
      <c r="S237" s="181" t="s">
        <v>1240</v>
      </c>
      <c r="T237" s="181" t="s">
        <v>1206</v>
      </c>
      <c r="U237" s="181" t="s">
        <v>1207</v>
      </c>
      <c r="V237" s="181"/>
      <c r="W237" s="181" t="s">
        <v>490</v>
      </c>
      <c r="X237" s="181" t="s">
        <v>14</v>
      </c>
      <c r="Y237" s="181" t="s">
        <v>1983</v>
      </c>
      <c r="Z237" s="181" t="s">
        <v>1984</v>
      </c>
      <c r="AA237" s="181" t="s">
        <v>1210</v>
      </c>
      <c r="AB237" s="181" t="s">
        <v>453</v>
      </c>
      <c r="AC237" s="181" t="s">
        <v>1985</v>
      </c>
      <c r="AD237" s="187" t="s">
        <v>2008</v>
      </c>
      <c r="AE237" s="181" t="s">
        <v>2009</v>
      </c>
      <c r="AF237" s="181" t="s">
        <v>2010</v>
      </c>
      <c r="AG237" s="181" t="s">
        <v>1986</v>
      </c>
      <c r="AH237" s="181" t="s">
        <v>1987</v>
      </c>
      <c r="AI237" s="187">
        <v>5265000</v>
      </c>
      <c r="AJ237" s="187">
        <v>0</v>
      </c>
      <c r="AK237" s="187">
        <v>0</v>
      </c>
      <c r="AL237" s="187">
        <f t="shared" si="40"/>
        <v>5265000</v>
      </c>
      <c r="AM237" s="187">
        <v>423700</v>
      </c>
      <c r="AN237" s="187">
        <v>12000</v>
      </c>
      <c r="AO237" s="187">
        <v>0</v>
      </c>
      <c r="AP237" s="187">
        <f t="shared" si="41"/>
        <v>435700</v>
      </c>
      <c r="AQ237" s="187">
        <f t="shared" si="42"/>
        <v>4829300</v>
      </c>
      <c r="AR237" s="187">
        <f t="shared" si="43"/>
        <v>4208.8620000000001</v>
      </c>
      <c r="AS237" s="187">
        <f t="shared" si="44"/>
        <v>48438</v>
      </c>
      <c r="AT237" s="187">
        <f t="shared" si="45"/>
        <v>44229.137999999999</v>
      </c>
    </row>
    <row r="238" spans="1:46" x14ac:dyDescent="0.25">
      <c r="A238" s="181" t="s">
        <v>2011</v>
      </c>
      <c r="B238" s="181">
        <v>39.219000000000001</v>
      </c>
      <c r="C238" s="181" t="s">
        <v>8</v>
      </c>
      <c r="D238" s="182" t="s">
        <v>1981</v>
      </c>
      <c r="E238" s="181" t="s">
        <v>547</v>
      </c>
      <c r="F238" s="181" t="s">
        <v>738</v>
      </c>
      <c r="G238" s="181"/>
      <c r="H238" s="189">
        <v>0</v>
      </c>
      <c r="I238" s="189">
        <v>0</v>
      </c>
      <c r="J238" s="189"/>
      <c r="K238" s="189"/>
      <c r="L238" s="189"/>
      <c r="M238" s="189" t="s">
        <v>425</v>
      </c>
      <c r="N238" s="181" t="s">
        <v>426</v>
      </c>
      <c r="O238" s="185"/>
      <c r="P238" s="186" t="s">
        <v>427</v>
      </c>
      <c r="Q238" s="181" t="s">
        <v>428</v>
      </c>
      <c r="R238" s="178" t="s">
        <v>2012</v>
      </c>
      <c r="S238" s="181" t="s">
        <v>1240</v>
      </c>
      <c r="T238" s="181" t="s">
        <v>1206</v>
      </c>
      <c r="U238" s="181" t="s">
        <v>1207</v>
      </c>
      <c r="V238" s="181"/>
      <c r="W238" s="181" t="s">
        <v>490</v>
      </c>
      <c r="X238" s="181" t="s">
        <v>14</v>
      </c>
      <c r="Y238" s="181" t="s">
        <v>1983</v>
      </c>
      <c r="Z238" s="181" t="s">
        <v>1984</v>
      </c>
      <c r="AA238" s="181" t="s">
        <v>1210</v>
      </c>
      <c r="AB238" s="181" t="s">
        <v>453</v>
      </c>
      <c r="AC238" s="181" t="s">
        <v>1985</v>
      </c>
      <c r="AD238" s="187" t="s">
        <v>439</v>
      </c>
      <c r="AE238" s="181" t="s">
        <v>1987</v>
      </c>
      <c r="AF238" s="181" t="s">
        <v>1988</v>
      </c>
      <c r="AG238" s="181" t="s">
        <v>439</v>
      </c>
      <c r="AH238" s="181" t="s">
        <v>1989</v>
      </c>
      <c r="AI238" s="187">
        <v>12905500</v>
      </c>
      <c r="AJ238" s="187">
        <v>0</v>
      </c>
      <c r="AK238" s="187">
        <v>0</v>
      </c>
      <c r="AL238" s="187">
        <f t="shared" si="40"/>
        <v>12905500</v>
      </c>
      <c r="AM238" s="187">
        <v>919900</v>
      </c>
      <c r="AN238" s="187">
        <v>25000</v>
      </c>
      <c r="AO238" s="187">
        <v>0</v>
      </c>
      <c r="AP238" s="187">
        <f t="shared" si="41"/>
        <v>944900</v>
      </c>
      <c r="AQ238" s="187">
        <f t="shared" si="42"/>
        <v>11960600</v>
      </c>
      <c r="AR238" s="187">
        <f t="shared" si="43"/>
        <v>9127.7340000000004</v>
      </c>
      <c r="AS238" s="187">
        <f t="shared" si="44"/>
        <v>118730.6</v>
      </c>
      <c r="AT238" s="187">
        <f t="shared" si="45"/>
        <v>109602.86600000001</v>
      </c>
    </row>
    <row r="239" spans="1:46" x14ac:dyDescent="0.25">
      <c r="A239" s="181" t="s">
        <v>2013</v>
      </c>
      <c r="B239" s="181">
        <v>3.5</v>
      </c>
      <c r="C239" s="181" t="s">
        <v>8</v>
      </c>
      <c r="D239" s="182" t="s">
        <v>2014</v>
      </c>
      <c r="E239" s="181" t="s">
        <v>547</v>
      </c>
      <c r="F239" s="181" t="s">
        <v>738</v>
      </c>
      <c r="G239" s="181"/>
      <c r="H239" s="189">
        <v>0</v>
      </c>
      <c r="I239" s="189">
        <v>0</v>
      </c>
      <c r="J239" s="189"/>
      <c r="K239" s="189"/>
      <c r="L239" s="189"/>
      <c r="M239" s="189" t="s">
        <v>425</v>
      </c>
      <c r="N239" s="181" t="s">
        <v>426</v>
      </c>
      <c r="O239" s="185"/>
      <c r="P239" s="186" t="s">
        <v>427</v>
      </c>
      <c r="Q239" s="181" t="s">
        <v>428</v>
      </c>
      <c r="R239" s="178" t="s">
        <v>2015</v>
      </c>
      <c r="S239" s="181" t="s">
        <v>2016</v>
      </c>
      <c r="T239" s="181" t="s">
        <v>1206</v>
      </c>
      <c r="U239" s="181" t="s">
        <v>1207</v>
      </c>
      <c r="V239" s="181"/>
      <c r="W239" s="181" t="s">
        <v>490</v>
      </c>
      <c r="X239" s="181" t="s">
        <v>14</v>
      </c>
      <c r="Y239" s="181" t="s">
        <v>1089</v>
      </c>
      <c r="Z239" s="181" t="s">
        <v>2017</v>
      </c>
      <c r="AA239" s="181" t="s">
        <v>2018</v>
      </c>
      <c r="AB239" s="181" t="s">
        <v>1092</v>
      </c>
      <c r="AC239" s="181" t="s">
        <v>1093</v>
      </c>
      <c r="AD239" s="187" t="s">
        <v>439</v>
      </c>
      <c r="AE239" s="181" t="s">
        <v>2019</v>
      </c>
      <c r="AF239" s="181" t="s">
        <v>2020</v>
      </c>
      <c r="AG239" s="181" t="s">
        <v>2021</v>
      </c>
      <c r="AH239" s="181" t="s">
        <v>2022</v>
      </c>
      <c r="AI239" s="187">
        <v>1151700</v>
      </c>
      <c r="AJ239" s="187">
        <v>0</v>
      </c>
      <c r="AK239" s="187">
        <v>0</v>
      </c>
      <c r="AL239" s="187">
        <f t="shared" si="40"/>
        <v>1151700</v>
      </c>
      <c r="AM239" s="187">
        <v>206000</v>
      </c>
      <c r="AN239" s="187">
        <v>0</v>
      </c>
      <c r="AO239" s="187">
        <v>0</v>
      </c>
      <c r="AP239" s="187">
        <f t="shared" si="41"/>
        <v>206000</v>
      </c>
      <c r="AQ239" s="187">
        <f t="shared" si="42"/>
        <v>945700</v>
      </c>
      <c r="AR239" s="187">
        <f t="shared" si="43"/>
        <v>1989.96</v>
      </c>
      <c r="AS239" s="187">
        <f t="shared" si="44"/>
        <v>10595.640000000001</v>
      </c>
      <c r="AT239" s="187">
        <f t="shared" si="45"/>
        <v>8605.68</v>
      </c>
    </row>
    <row r="240" spans="1:46" x14ac:dyDescent="0.25">
      <c r="A240" s="181" t="s">
        <v>2023</v>
      </c>
      <c r="B240" s="181">
        <v>34.5</v>
      </c>
      <c r="C240" s="181" t="s">
        <v>8</v>
      </c>
      <c r="D240" s="182" t="s">
        <v>2014</v>
      </c>
      <c r="E240" s="181" t="s">
        <v>547</v>
      </c>
      <c r="F240" s="181" t="s">
        <v>738</v>
      </c>
      <c r="G240" s="181"/>
      <c r="H240" s="189">
        <v>0</v>
      </c>
      <c r="I240" s="189">
        <v>0</v>
      </c>
      <c r="J240" s="189"/>
      <c r="K240" s="189"/>
      <c r="L240" s="189"/>
      <c r="M240" s="189" t="s">
        <v>425</v>
      </c>
      <c r="N240" s="181" t="s">
        <v>426</v>
      </c>
      <c r="O240" s="185"/>
      <c r="P240" s="186" t="s">
        <v>427</v>
      </c>
      <c r="Q240" s="181" t="s">
        <v>428</v>
      </c>
      <c r="R240" s="178" t="s">
        <v>2024</v>
      </c>
      <c r="S240" s="181" t="s">
        <v>2016</v>
      </c>
      <c r="T240" s="181" t="s">
        <v>1206</v>
      </c>
      <c r="U240" s="181" t="s">
        <v>1207</v>
      </c>
      <c r="V240" s="181"/>
      <c r="W240" s="181" t="s">
        <v>503</v>
      </c>
      <c r="X240" s="181" t="s">
        <v>504</v>
      </c>
      <c r="Y240" s="181" t="s">
        <v>1089</v>
      </c>
      <c r="Z240" s="181" t="s">
        <v>2017</v>
      </c>
      <c r="AA240" s="181" t="s">
        <v>2018</v>
      </c>
      <c r="AB240" s="181" t="s">
        <v>1092</v>
      </c>
      <c r="AC240" s="181" t="s">
        <v>1093</v>
      </c>
      <c r="AD240" s="187" t="s">
        <v>439</v>
      </c>
      <c r="AE240" s="181" t="s">
        <v>2019</v>
      </c>
      <c r="AF240" s="181" t="s">
        <v>2020</v>
      </c>
      <c r="AG240" s="181" t="s">
        <v>2021</v>
      </c>
      <c r="AH240" s="181" t="s">
        <v>2022</v>
      </c>
      <c r="AI240" s="187">
        <v>11352600</v>
      </c>
      <c r="AJ240" s="187">
        <v>0</v>
      </c>
      <c r="AK240" s="187">
        <v>100</v>
      </c>
      <c r="AL240" s="187">
        <f t="shared" si="40"/>
        <v>11352700</v>
      </c>
      <c r="AM240" s="187">
        <v>820200</v>
      </c>
      <c r="AN240" s="187">
        <v>0</v>
      </c>
      <c r="AO240" s="187">
        <v>56500</v>
      </c>
      <c r="AP240" s="187">
        <f t="shared" si="41"/>
        <v>876700</v>
      </c>
      <c r="AQ240" s="187">
        <f t="shared" si="42"/>
        <v>10476000</v>
      </c>
      <c r="AR240" s="187">
        <f t="shared" si="43"/>
        <v>8468.9220000000005</v>
      </c>
      <c r="AS240" s="187">
        <f t="shared" si="44"/>
        <v>104444.84000000001</v>
      </c>
      <c r="AT240" s="187">
        <f t="shared" si="45"/>
        <v>95975.918000000005</v>
      </c>
    </row>
    <row r="241" spans="1:46" ht="30" x14ac:dyDescent="0.25">
      <c r="A241" s="181" t="s">
        <v>2025</v>
      </c>
      <c r="B241" s="181">
        <v>34.476100000000002</v>
      </c>
      <c r="C241" s="181" t="s">
        <v>8</v>
      </c>
      <c r="D241" s="182" t="s">
        <v>2026</v>
      </c>
      <c r="E241" s="181" t="s">
        <v>547</v>
      </c>
      <c r="F241" s="181" t="s">
        <v>738</v>
      </c>
      <c r="G241" s="181"/>
      <c r="H241" s="189">
        <v>0</v>
      </c>
      <c r="I241" s="189">
        <v>0</v>
      </c>
      <c r="J241" s="189"/>
      <c r="K241" s="189"/>
      <c r="L241" s="189"/>
      <c r="M241" s="189" t="s">
        <v>425</v>
      </c>
      <c r="N241" s="181" t="s">
        <v>426</v>
      </c>
      <c r="O241" s="185"/>
      <c r="P241" s="186" t="s">
        <v>427</v>
      </c>
      <c r="Q241" s="181" t="s">
        <v>428</v>
      </c>
      <c r="R241" s="178" t="s">
        <v>2027</v>
      </c>
      <c r="S241" s="181" t="s">
        <v>2016</v>
      </c>
      <c r="T241" s="181" t="s">
        <v>1206</v>
      </c>
      <c r="U241" s="181" t="s">
        <v>1207</v>
      </c>
      <c r="V241" s="181"/>
      <c r="W241" s="181" t="s">
        <v>503</v>
      </c>
      <c r="X241" s="181" t="s">
        <v>504</v>
      </c>
      <c r="Y241" s="181" t="s">
        <v>2028</v>
      </c>
      <c r="Z241" s="181" t="s">
        <v>1209</v>
      </c>
      <c r="AA241" s="181" t="s">
        <v>1210</v>
      </c>
      <c r="AB241" s="181" t="s">
        <v>453</v>
      </c>
      <c r="AC241" s="181" t="s">
        <v>1207</v>
      </c>
      <c r="AD241" s="187" t="s">
        <v>439</v>
      </c>
      <c r="AE241" s="181" t="s">
        <v>2029</v>
      </c>
      <c r="AF241" s="181" t="s">
        <v>2026</v>
      </c>
      <c r="AG241" s="181" t="s">
        <v>2030</v>
      </c>
      <c r="AH241" s="181" t="s">
        <v>2031</v>
      </c>
      <c r="AI241" s="187">
        <v>11344700</v>
      </c>
      <c r="AJ241" s="187">
        <v>0</v>
      </c>
      <c r="AK241" s="187">
        <v>100</v>
      </c>
      <c r="AL241" s="187">
        <f t="shared" si="40"/>
        <v>11344800</v>
      </c>
      <c r="AM241" s="187">
        <v>822200</v>
      </c>
      <c r="AN241" s="187">
        <v>23800</v>
      </c>
      <c r="AO241" s="187">
        <v>10400</v>
      </c>
      <c r="AP241" s="187">
        <f t="shared" si="41"/>
        <v>856400</v>
      </c>
      <c r="AQ241" s="187">
        <f t="shared" si="42"/>
        <v>10488400</v>
      </c>
      <c r="AR241" s="187">
        <f t="shared" si="43"/>
        <v>8272.8240000000005</v>
      </c>
      <c r="AS241" s="187">
        <f t="shared" si="44"/>
        <v>104372.16</v>
      </c>
      <c r="AT241" s="187">
        <f t="shared" si="45"/>
        <v>96099.33600000001</v>
      </c>
    </row>
    <row r="242" spans="1:46" x14ac:dyDescent="0.25">
      <c r="A242" s="181" t="s">
        <v>2032</v>
      </c>
      <c r="B242" s="181">
        <v>0.90049999999999997</v>
      </c>
      <c r="C242" s="181" t="s">
        <v>8</v>
      </c>
      <c r="D242" s="182" t="s">
        <v>2033</v>
      </c>
      <c r="E242" s="181" t="s">
        <v>547</v>
      </c>
      <c r="F242" s="181" t="s">
        <v>738</v>
      </c>
      <c r="G242" s="181"/>
      <c r="H242" s="189">
        <v>0</v>
      </c>
      <c r="I242" s="189">
        <v>0</v>
      </c>
      <c r="J242" s="189"/>
      <c r="K242" s="189"/>
      <c r="L242" s="189"/>
      <c r="M242" s="189" t="s">
        <v>425</v>
      </c>
      <c r="N242" s="181" t="s">
        <v>426</v>
      </c>
      <c r="O242" s="185"/>
      <c r="P242" s="186" t="s">
        <v>427</v>
      </c>
      <c r="Q242" s="181" t="s">
        <v>428</v>
      </c>
      <c r="R242" s="178" t="s">
        <v>2034</v>
      </c>
      <c r="S242" s="181" t="s">
        <v>2016</v>
      </c>
      <c r="T242" s="181" t="s">
        <v>1206</v>
      </c>
      <c r="U242" s="181" t="s">
        <v>1207</v>
      </c>
      <c r="V242" s="181"/>
      <c r="W242" s="181" t="s">
        <v>503</v>
      </c>
      <c r="X242" s="181" t="s">
        <v>504</v>
      </c>
      <c r="Y242" s="181" t="s">
        <v>2035</v>
      </c>
      <c r="Z242" s="181" t="s">
        <v>1209</v>
      </c>
      <c r="AA242" s="181" t="s">
        <v>1210</v>
      </c>
      <c r="AB242" s="181" t="s">
        <v>453</v>
      </c>
      <c r="AC242" s="181" t="s">
        <v>1207</v>
      </c>
      <c r="AD242" s="187" t="s">
        <v>439</v>
      </c>
      <c r="AE242" s="181" t="s">
        <v>938</v>
      </c>
      <c r="AF242" s="181" t="s">
        <v>2036</v>
      </c>
      <c r="AG242" s="181" t="s">
        <v>439</v>
      </c>
      <c r="AH242" s="181" t="s">
        <v>2037</v>
      </c>
      <c r="AI242" s="187">
        <v>296200</v>
      </c>
      <c r="AJ242" s="187">
        <v>0</v>
      </c>
      <c r="AK242" s="187">
        <v>100</v>
      </c>
      <c r="AL242" s="187">
        <f t="shared" si="40"/>
        <v>296300</v>
      </c>
      <c r="AM242" s="187">
        <v>151700</v>
      </c>
      <c r="AN242" s="187">
        <v>0</v>
      </c>
      <c r="AO242" s="187">
        <v>153900</v>
      </c>
      <c r="AP242" s="187">
        <f t="shared" si="41"/>
        <v>305600</v>
      </c>
      <c r="AQ242" s="187">
        <f t="shared" si="42"/>
        <v>-9300</v>
      </c>
      <c r="AR242" s="187">
        <f t="shared" si="43"/>
        <v>2952.096</v>
      </c>
      <c r="AS242" s="187">
        <f t="shared" si="44"/>
        <v>2725.96</v>
      </c>
      <c r="AT242" s="187">
        <f t="shared" si="45"/>
        <v>-226.13599999999997</v>
      </c>
    </row>
    <row r="243" spans="1:46" x14ac:dyDescent="0.25">
      <c r="A243" s="181" t="s">
        <v>2038</v>
      </c>
      <c r="B243" s="181">
        <v>1.0015000000000001</v>
      </c>
      <c r="C243" s="181" t="s">
        <v>8</v>
      </c>
      <c r="D243" s="182" t="s">
        <v>2033</v>
      </c>
      <c r="E243" s="181" t="s">
        <v>547</v>
      </c>
      <c r="F243" s="181" t="s">
        <v>738</v>
      </c>
      <c r="G243" s="181"/>
      <c r="H243" s="189">
        <v>0</v>
      </c>
      <c r="I243" s="189">
        <v>0</v>
      </c>
      <c r="J243" s="189"/>
      <c r="K243" s="189"/>
      <c r="L243" s="189"/>
      <c r="M243" s="189" t="s">
        <v>425</v>
      </c>
      <c r="N243" s="181" t="s">
        <v>426</v>
      </c>
      <c r="O243" s="185"/>
      <c r="P243" s="186" t="s">
        <v>427</v>
      </c>
      <c r="Q243" s="181" t="s">
        <v>428</v>
      </c>
      <c r="R243" s="178" t="s">
        <v>2039</v>
      </c>
      <c r="S243" s="181" t="s">
        <v>2016</v>
      </c>
      <c r="T243" s="181" t="s">
        <v>1206</v>
      </c>
      <c r="U243" s="181" t="s">
        <v>1207</v>
      </c>
      <c r="V243" s="181"/>
      <c r="W243" s="181" t="s">
        <v>490</v>
      </c>
      <c r="X243" s="181" t="s">
        <v>14</v>
      </c>
      <c r="Y243" s="181" t="s">
        <v>2035</v>
      </c>
      <c r="Z243" s="181" t="s">
        <v>2040</v>
      </c>
      <c r="AA243" s="181" t="s">
        <v>1210</v>
      </c>
      <c r="AB243" s="181" t="s">
        <v>453</v>
      </c>
      <c r="AC243" s="181" t="s">
        <v>2041</v>
      </c>
      <c r="AD243" s="187" t="s">
        <v>2042</v>
      </c>
      <c r="AE243" s="181" t="s">
        <v>1794</v>
      </c>
      <c r="AF243" s="181" t="s">
        <v>2036</v>
      </c>
      <c r="AG243" s="181" t="s">
        <v>439</v>
      </c>
      <c r="AH243" s="181" t="s">
        <v>2037</v>
      </c>
      <c r="AI243" s="187">
        <v>329600</v>
      </c>
      <c r="AJ243" s="187">
        <v>0</v>
      </c>
      <c r="AK243" s="187">
        <v>0</v>
      </c>
      <c r="AL243" s="187">
        <f t="shared" si="40"/>
        <v>329600</v>
      </c>
      <c r="AM243" s="187">
        <v>23100</v>
      </c>
      <c r="AN243" s="187">
        <v>0</v>
      </c>
      <c r="AO243" s="187">
        <v>0</v>
      </c>
      <c r="AP243" s="187">
        <f t="shared" si="41"/>
        <v>23100</v>
      </c>
      <c r="AQ243" s="187">
        <f t="shared" si="42"/>
        <v>306500</v>
      </c>
      <c r="AR243" s="187">
        <f t="shared" si="43"/>
        <v>223.14599999999999</v>
      </c>
      <c r="AS243" s="187">
        <f t="shared" si="44"/>
        <v>3032.32</v>
      </c>
      <c r="AT243" s="187">
        <f t="shared" si="45"/>
        <v>2809.174</v>
      </c>
    </row>
    <row r="244" spans="1:46" x14ac:dyDescent="0.25">
      <c r="A244" s="181" t="s">
        <v>2043</v>
      </c>
      <c r="B244" s="181">
        <v>62.970999999999997</v>
      </c>
      <c r="C244" s="181" t="s">
        <v>8</v>
      </c>
      <c r="D244" s="182" t="s">
        <v>2044</v>
      </c>
      <c r="E244" s="181" t="s">
        <v>547</v>
      </c>
      <c r="F244" s="181" t="s">
        <v>738</v>
      </c>
      <c r="G244" s="181"/>
      <c r="H244" s="189">
        <v>0</v>
      </c>
      <c r="I244" s="189">
        <v>0</v>
      </c>
      <c r="J244" s="189"/>
      <c r="K244" s="189"/>
      <c r="L244" s="189"/>
      <c r="M244" s="189" t="s">
        <v>425</v>
      </c>
      <c r="N244" s="181" t="s">
        <v>426</v>
      </c>
      <c r="O244" s="185"/>
      <c r="P244" s="186" t="s">
        <v>427</v>
      </c>
      <c r="Q244" s="181" t="s">
        <v>428</v>
      </c>
      <c r="R244" s="178" t="s">
        <v>2045</v>
      </c>
      <c r="S244" s="181" t="s">
        <v>2016</v>
      </c>
      <c r="T244" s="181" t="s">
        <v>1206</v>
      </c>
      <c r="U244" s="181" t="s">
        <v>1207</v>
      </c>
      <c r="V244" s="181"/>
      <c r="W244" s="181" t="s">
        <v>503</v>
      </c>
      <c r="X244" s="181" t="s">
        <v>504</v>
      </c>
      <c r="Y244" s="181" t="s">
        <v>2046</v>
      </c>
      <c r="Z244" s="181" t="s">
        <v>2047</v>
      </c>
      <c r="AA244" s="181" t="s">
        <v>2048</v>
      </c>
      <c r="AB244" s="181" t="s">
        <v>2049</v>
      </c>
      <c r="AC244" s="181" t="s">
        <v>2050</v>
      </c>
      <c r="AD244" s="187" t="s">
        <v>439</v>
      </c>
      <c r="AE244" s="181" t="s">
        <v>496</v>
      </c>
      <c r="AF244" s="181" t="s">
        <v>519</v>
      </c>
      <c r="AG244" s="181" t="s">
        <v>439</v>
      </c>
      <c r="AH244" s="181" t="s">
        <v>938</v>
      </c>
      <c r="AI244" s="187">
        <v>20721300</v>
      </c>
      <c r="AJ244" s="187">
        <v>0</v>
      </c>
      <c r="AK244" s="187">
        <v>100</v>
      </c>
      <c r="AL244" s="187">
        <f t="shared" si="40"/>
        <v>20721400</v>
      </c>
      <c r="AM244" s="187">
        <v>1354600</v>
      </c>
      <c r="AN244" s="187">
        <v>42000</v>
      </c>
      <c r="AO244" s="187">
        <v>27800</v>
      </c>
      <c r="AP244" s="187">
        <f t="shared" si="41"/>
        <v>1424400</v>
      </c>
      <c r="AQ244" s="187">
        <f t="shared" si="42"/>
        <v>19297000</v>
      </c>
      <c r="AR244" s="187">
        <f t="shared" si="43"/>
        <v>13759.704</v>
      </c>
      <c r="AS244" s="187">
        <f t="shared" si="44"/>
        <v>190636.88</v>
      </c>
      <c r="AT244" s="187">
        <f t="shared" si="45"/>
        <v>176877.17600000001</v>
      </c>
    </row>
    <row r="245" spans="1:46" ht="30" x14ac:dyDescent="0.25">
      <c r="A245" s="181" t="s">
        <v>2051</v>
      </c>
      <c r="B245" s="181">
        <v>25</v>
      </c>
      <c r="C245" s="181" t="s">
        <v>8</v>
      </c>
      <c r="D245" s="182" t="s">
        <v>2052</v>
      </c>
      <c r="E245" s="181" t="s">
        <v>547</v>
      </c>
      <c r="F245" s="181" t="s">
        <v>738</v>
      </c>
      <c r="G245" s="181"/>
      <c r="H245" s="189"/>
      <c r="I245" s="189">
        <v>0</v>
      </c>
      <c r="J245" s="189"/>
      <c r="K245" s="189"/>
      <c r="L245" s="189"/>
      <c r="M245" s="189" t="s">
        <v>425</v>
      </c>
      <c r="N245" s="181" t="s">
        <v>426</v>
      </c>
      <c r="O245" s="185"/>
      <c r="P245" s="186" t="s">
        <v>427</v>
      </c>
      <c r="Q245" s="181" t="s">
        <v>428</v>
      </c>
      <c r="R245" s="178" t="s">
        <v>2053</v>
      </c>
      <c r="S245" s="181" t="s">
        <v>2016</v>
      </c>
      <c r="T245" s="181" t="s">
        <v>1206</v>
      </c>
      <c r="U245" s="181" t="s">
        <v>1207</v>
      </c>
      <c r="V245" s="181"/>
      <c r="W245" s="181" t="s">
        <v>503</v>
      </c>
      <c r="X245" s="181" t="s">
        <v>504</v>
      </c>
      <c r="Y245" s="181" t="s">
        <v>2054</v>
      </c>
      <c r="Z245" s="181" t="s">
        <v>2040</v>
      </c>
      <c r="AA245" s="181" t="s">
        <v>1210</v>
      </c>
      <c r="AB245" s="181" t="s">
        <v>453</v>
      </c>
      <c r="AC245" s="181" t="s">
        <v>2041</v>
      </c>
      <c r="AD245" s="187" t="s">
        <v>2055</v>
      </c>
      <c r="AE245" s="181" t="s">
        <v>2056</v>
      </c>
      <c r="AF245" s="181" t="s">
        <v>2057</v>
      </c>
      <c r="AG245" s="181" t="s">
        <v>439</v>
      </c>
      <c r="AH245" s="181" t="s">
        <v>2058</v>
      </c>
      <c r="AI245" s="187">
        <v>8226500</v>
      </c>
      <c r="AJ245" s="187">
        <v>0</v>
      </c>
      <c r="AK245" s="187">
        <v>0</v>
      </c>
      <c r="AL245" s="187">
        <f t="shared" si="40"/>
        <v>8226500</v>
      </c>
      <c r="AM245" s="187">
        <v>627000</v>
      </c>
      <c r="AN245" s="187">
        <v>211100</v>
      </c>
      <c r="AO245" s="187">
        <v>339000</v>
      </c>
      <c r="AP245" s="187">
        <f t="shared" si="41"/>
        <v>1177100</v>
      </c>
      <c r="AQ245" s="187">
        <f t="shared" si="42"/>
        <v>7049400</v>
      </c>
      <c r="AR245" s="187">
        <f t="shared" si="43"/>
        <v>11370.786</v>
      </c>
      <c r="AS245" s="187">
        <f t="shared" si="44"/>
        <v>75683.8</v>
      </c>
      <c r="AT245" s="187">
        <f t="shared" si="45"/>
        <v>64313.014000000003</v>
      </c>
    </row>
    <row r="246" spans="1:46" x14ac:dyDescent="0.25">
      <c r="A246" s="181" t="s">
        <v>2059</v>
      </c>
      <c r="B246" s="181">
        <v>15.911799999999999</v>
      </c>
      <c r="C246" s="181" t="s">
        <v>8</v>
      </c>
      <c r="D246" s="182" t="s">
        <v>1650</v>
      </c>
      <c r="E246" s="181" t="s">
        <v>547</v>
      </c>
      <c r="F246" s="181" t="s">
        <v>738</v>
      </c>
      <c r="G246" s="181">
        <v>0</v>
      </c>
      <c r="H246" s="189">
        <v>0</v>
      </c>
      <c r="I246" s="189">
        <v>0</v>
      </c>
      <c r="J246" s="189"/>
      <c r="K246" s="189"/>
      <c r="L246" s="189"/>
      <c r="M246" s="189" t="s">
        <v>425</v>
      </c>
      <c r="N246" s="181" t="s">
        <v>426</v>
      </c>
      <c r="O246" s="185"/>
      <c r="P246" s="186" t="s">
        <v>427</v>
      </c>
      <c r="Q246" s="181" t="s">
        <v>428</v>
      </c>
      <c r="R246" s="178" t="s">
        <v>2060</v>
      </c>
      <c r="S246" s="181" t="s">
        <v>1240</v>
      </c>
      <c r="T246" s="181" t="s">
        <v>638</v>
      </c>
      <c r="U246" s="181" t="s">
        <v>639</v>
      </c>
      <c r="V246" s="181"/>
      <c r="W246" s="181" t="s">
        <v>490</v>
      </c>
      <c r="X246" s="181" t="s">
        <v>14</v>
      </c>
      <c r="Y246" s="181" t="s">
        <v>1652</v>
      </c>
      <c r="Z246" s="181" t="s">
        <v>742</v>
      </c>
      <c r="AA246" s="181" t="s">
        <v>8</v>
      </c>
      <c r="AB246" s="181" t="s">
        <v>453</v>
      </c>
      <c r="AC246" s="181" t="s">
        <v>475</v>
      </c>
      <c r="AD246" s="187" t="s">
        <v>439</v>
      </c>
      <c r="AE246" s="181" t="s">
        <v>1653</v>
      </c>
      <c r="AF246" s="181" t="s">
        <v>1654</v>
      </c>
      <c r="AG246" s="181" t="s">
        <v>439</v>
      </c>
      <c r="AH246" s="181" t="s">
        <v>1655</v>
      </c>
      <c r="AI246" s="187">
        <v>5236000</v>
      </c>
      <c r="AJ246" s="187">
        <v>0</v>
      </c>
      <c r="AK246" s="187">
        <v>0</v>
      </c>
      <c r="AL246" s="187">
        <f t="shared" si="40"/>
        <v>5236000</v>
      </c>
      <c r="AM246" s="187">
        <v>442000</v>
      </c>
      <c r="AN246" s="187">
        <v>0</v>
      </c>
      <c r="AO246" s="187">
        <v>0</v>
      </c>
      <c r="AP246" s="187">
        <f t="shared" si="41"/>
        <v>442000</v>
      </c>
      <c r="AQ246" s="187">
        <f t="shared" si="42"/>
        <v>4794000</v>
      </c>
      <c r="AR246" s="187">
        <f t="shared" si="43"/>
        <v>4269.72</v>
      </c>
      <c r="AS246" s="187">
        <f t="shared" si="44"/>
        <v>48171.200000000004</v>
      </c>
      <c r="AT246" s="187">
        <f t="shared" si="45"/>
        <v>43901.48</v>
      </c>
    </row>
    <row r="247" spans="1:46" x14ac:dyDescent="0.25">
      <c r="A247" s="181" t="s">
        <v>2061</v>
      </c>
      <c r="B247" s="181">
        <v>10</v>
      </c>
      <c r="C247" s="181" t="s">
        <v>8</v>
      </c>
      <c r="D247" s="182" t="s">
        <v>2062</v>
      </c>
      <c r="E247" s="225" t="s">
        <v>547</v>
      </c>
      <c r="F247" s="225" t="s">
        <v>738</v>
      </c>
      <c r="G247" s="181">
        <v>0</v>
      </c>
      <c r="H247" s="189">
        <v>0</v>
      </c>
      <c r="I247" s="189">
        <v>0</v>
      </c>
      <c r="J247" s="189"/>
      <c r="K247" s="189"/>
      <c r="L247" s="189"/>
      <c r="M247" s="189"/>
      <c r="N247" s="181" t="s">
        <v>426</v>
      </c>
      <c r="O247" s="185"/>
      <c r="P247" s="186" t="s">
        <v>427</v>
      </c>
      <c r="Q247" s="181" t="s">
        <v>428</v>
      </c>
      <c r="R247" s="178" t="s">
        <v>2063</v>
      </c>
      <c r="S247" s="181" t="s">
        <v>2016</v>
      </c>
      <c r="T247" s="181" t="s">
        <v>1206</v>
      </c>
      <c r="U247" s="181" t="s">
        <v>1207</v>
      </c>
      <c r="V247" s="181"/>
      <c r="W247" s="181" t="s">
        <v>503</v>
      </c>
      <c r="X247" s="181" t="s">
        <v>504</v>
      </c>
      <c r="Y247" s="181" t="s">
        <v>2064</v>
      </c>
      <c r="Z247" s="181" t="s">
        <v>1209</v>
      </c>
      <c r="AA247" s="181" t="s">
        <v>1210</v>
      </c>
      <c r="AB247" s="181" t="s">
        <v>453</v>
      </c>
      <c r="AC247" s="181" t="s">
        <v>1207</v>
      </c>
      <c r="AD247" s="187" t="s">
        <v>439</v>
      </c>
      <c r="AE247" s="181" t="s">
        <v>496</v>
      </c>
      <c r="AF247" s="181" t="s">
        <v>2044</v>
      </c>
      <c r="AG247" s="181" t="s">
        <v>2065</v>
      </c>
      <c r="AH247" s="181" t="s">
        <v>2066</v>
      </c>
      <c r="AI247" s="187">
        <v>3290500</v>
      </c>
      <c r="AJ247" s="187">
        <v>0</v>
      </c>
      <c r="AK247" s="187">
        <v>100</v>
      </c>
      <c r="AL247" s="187">
        <f t="shared" si="40"/>
        <v>3290600</v>
      </c>
      <c r="AM247" s="187">
        <v>320200</v>
      </c>
      <c r="AN247" s="187">
        <v>385100</v>
      </c>
      <c r="AO247" s="187">
        <v>717300</v>
      </c>
      <c r="AP247" s="187">
        <f t="shared" si="41"/>
        <v>1422600</v>
      </c>
      <c r="AQ247" s="187">
        <f t="shared" si="42"/>
        <v>1868000</v>
      </c>
      <c r="AR247" s="187">
        <f t="shared" si="43"/>
        <v>13742.315999999999</v>
      </c>
      <c r="AS247" s="187">
        <f t="shared" si="44"/>
        <v>30273.52</v>
      </c>
      <c r="AT247" s="187">
        <f t="shared" si="45"/>
        <v>16531.204000000002</v>
      </c>
    </row>
    <row r="248" spans="1:46" x14ac:dyDescent="0.25">
      <c r="A248" s="181" t="s">
        <v>2067</v>
      </c>
      <c r="B248" s="181">
        <v>10</v>
      </c>
      <c r="C248" s="181" t="s">
        <v>8</v>
      </c>
      <c r="D248" s="182" t="s">
        <v>2068</v>
      </c>
      <c r="E248" s="181" t="s">
        <v>547</v>
      </c>
      <c r="F248" s="181" t="s">
        <v>738</v>
      </c>
      <c r="G248" s="181">
        <v>0</v>
      </c>
      <c r="H248" s="189">
        <v>0</v>
      </c>
      <c r="I248" s="189">
        <v>0</v>
      </c>
      <c r="J248" s="189"/>
      <c r="K248" s="189"/>
      <c r="L248" s="189"/>
      <c r="M248" s="189" t="s">
        <v>425</v>
      </c>
      <c r="N248" s="181" t="s">
        <v>426</v>
      </c>
      <c r="O248" s="185"/>
      <c r="P248" s="186" t="s">
        <v>427</v>
      </c>
      <c r="Q248" s="181" t="s">
        <v>428</v>
      </c>
      <c r="R248" s="178" t="s">
        <v>2069</v>
      </c>
      <c r="S248" s="181" t="s">
        <v>2070</v>
      </c>
      <c r="T248" s="181" t="s">
        <v>1206</v>
      </c>
      <c r="U248" s="181" t="s">
        <v>1207</v>
      </c>
      <c r="V248" s="181"/>
      <c r="W248" s="181" t="s">
        <v>503</v>
      </c>
      <c r="X248" s="181" t="s">
        <v>504</v>
      </c>
      <c r="Y248" s="181" t="s">
        <v>2071</v>
      </c>
      <c r="Z248" s="181" t="s">
        <v>1209</v>
      </c>
      <c r="AA248" s="181" t="s">
        <v>1210</v>
      </c>
      <c r="AB248" s="181" t="s">
        <v>453</v>
      </c>
      <c r="AC248" s="181" t="s">
        <v>1207</v>
      </c>
      <c r="AD248" s="187" t="s">
        <v>439</v>
      </c>
      <c r="AE248" s="181" t="s">
        <v>496</v>
      </c>
      <c r="AF248" s="181" t="s">
        <v>519</v>
      </c>
      <c r="AG248" s="181" t="s">
        <v>439</v>
      </c>
      <c r="AH248" s="181" t="s">
        <v>2072</v>
      </c>
      <c r="AI248" s="187">
        <v>3290500</v>
      </c>
      <c r="AJ248" s="187">
        <v>0</v>
      </c>
      <c r="AK248" s="187">
        <v>100</v>
      </c>
      <c r="AL248" s="187">
        <f t="shared" si="40"/>
        <v>3290600</v>
      </c>
      <c r="AM248" s="187">
        <v>320200</v>
      </c>
      <c r="AN248" s="187">
        <v>151600</v>
      </c>
      <c r="AO248" s="187">
        <v>689100</v>
      </c>
      <c r="AP248" s="187">
        <f t="shared" si="41"/>
        <v>1160900</v>
      </c>
      <c r="AQ248" s="187">
        <f t="shared" si="42"/>
        <v>2129700</v>
      </c>
      <c r="AR248" s="187">
        <f t="shared" si="43"/>
        <v>11214.294</v>
      </c>
      <c r="AS248" s="187">
        <f t="shared" si="44"/>
        <v>30273.52</v>
      </c>
      <c r="AT248" s="187">
        <f t="shared" si="45"/>
        <v>19059.226000000002</v>
      </c>
    </row>
    <row r="249" spans="1:46" x14ac:dyDescent="0.25">
      <c r="A249" s="181" t="s">
        <v>2073</v>
      </c>
      <c r="B249" s="181">
        <v>17.438500000000001</v>
      </c>
      <c r="C249" s="181" t="s">
        <v>8</v>
      </c>
      <c r="D249" s="182" t="s">
        <v>2074</v>
      </c>
      <c r="E249" s="181" t="s">
        <v>547</v>
      </c>
      <c r="F249" s="181" t="s">
        <v>738</v>
      </c>
      <c r="G249" s="181">
        <v>0</v>
      </c>
      <c r="H249" s="189">
        <v>0</v>
      </c>
      <c r="I249" s="189">
        <v>0</v>
      </c>
      <c r="J249" s="189"/>
      <c r="K249" s="189"/>
      <c r="L249" s="189"/>
      <c r="M249" s="189" t="s">
        <v>425</v>
      </c>
      <c r="N249" s="181" t="s">
        <v>426</v>
      </c>
      <c r="O249" s="185"/>
      <c r="P249" s="186" t="s">
        <v>427</v>
      </c>
      <c r="Q249" s="181" t="s">
        <v>428</v>
      </c>
      <c r="R249" s="178" t="s">
        <v>2075</v>
      </c>
      <c r="S249" s="181" t="s">
        <v>2016</v>
      </c>
      <c r="T249" s="181" t="s">
        <v>1206</v>
      </c>
      <c r="U249" s="181" t="s">
        <v>1207</v>
      </c>
      <c r="V249" s="181"/>
      <c r="W249" s="181" t="s">
        <v>503</v>
      </c>
      <c r="X249" s="181" t="s">
        <v>504</v>
      </c>
      <c r="Y249" s="181" t="s">
        <v>2076</v>
      </c>
      <c r="Z249" s="181" t="s">
        <v>1209</v>
      </c>
      <c r="AA249" s="181" t="s">
        <v>1210</v>
      </c>
      <c r="AB249" s="181" t="s">
        <v>453</v>
      </c>
      <c r="AC249" s="181" t="s">
        <v>1207</v>
      </c>
      <c r="AD249" s="187" t="s">
        <v>2077</v>
      </c>
      <c r="AE249" s="181" t="s">
        <v>2078</v>
      </c>
      <c r="AF249" s="181" t="s">
        <v>2079</v>
      </c>
      <c r="AG249" s="181" t="s">
        <v>439</v>
      </c>
      <c r="AH249" s="181" t="s">
        <v>2080</v>
      </c>
      <c r="AI249" s="187">
        <v>5738300</v>
      </c>
      <c r="AJ249" s="187">
        <v>0</v>
      </c>
      <c r="AK249" s="187">
        <v>100</v>
      </c>
      <c r="AL249" s="187">
        <f t="shared" si="40"/>
        <v>5738400</v>
      </c>
      <c r="AM249" s="187">
        <v>473400</v>
      </c>
      <c r="AN249" s="187">
        <v>142700</v>
      </c>
      <c r="AO249" s="187">
        <v>112600</v>
      </c>
      <c r="AP249" s="187">
        <f t="shared" si="41"/>
        <v>728700</v>
      </c>
      <c r="AQ249" s="187">
        <f t="shared" si="42"/>
        <v>5009700</v>
      </c>
      <c r="AR249" s="187">
        <f t="shared" si="43"/>
        <v>7039.2420000000002</v>
      </c>
      <c r="AS249" s="187">
        <f t="shared" si="44"/>
        <v>52793.279999999999</v>
      </c>
      <c r="AT249" s="187">
        <f t="shared" si="45"/>
        <v>45754.038</v>
      </c>
    </row>
    <row r="250" spans="1:46" x14ac:dyDescent="0.25">
      <c r="A250" s="181" t="s">
        <v>2081</v>
      </c>
      <c r="B250" s="181">
        <v>32.307899999999997</v>
      </c>
      <c r="C250" s="181" t="s">
        <v>532</v>
      </c>
      <c r="D250" s="182" t="s">
        <v>2082</v>
      </c>
      <c r="E250" s="181" t="s">
        <v>423</v>
      </c>
      <c r="F250" s="181" t="s">
        <v>2083</v>
      </c>
      <c r="G250" s="181">
        <v>1</v>
      </c>
      <c r="H250" s="188">
        <v>0</v>
      </c>
      <c r="I250" s="191">
        <v>269091</v>
      </c>
      <c r="J250" s="183"/>
      <c r="K250" s="183"/>
      <c r="L250" s="183"/>
      <c r="M250" s="183" t="s">
        <v>535</v>
      </c>
      <c r="N250" s="181" t="s">
        <v>459</v>
      </c>
      <c r="O250" s="185"/>
      <c r="P250" s="186" t="s">
        <v>427</v>
      </c>
      <c r="Q250" s="181" t="s">
        <v>428</v>
      </c>
      <c r="R250" s="178" t="s">
        <v>2084</v>
      </c>
      <c r="S250" s="181" t="s">
        <v>64</v>
      </c>
      <c r="T250" s="181" t="s">
        <v>638</v>
      </c>
      <c r="U250" s="181" t="s">
        <v>1027</v>
      </c>
      <c r="V250" s="181"/>
      <c r="W250" s="181" t="s">
        <v>433</v>
      </c>
      <c r="X250" s="181" t="s">
        <v>19</v>
      </c>
      <c r="Y250" s="181" t="s">
        <v>1082</v>
      </c>
      <c r="Z250" s="181" t="s">
        <v>1083</v>
      </c>
      <c r="AA250" s="181" t="s">
        <v>854</v>
      </c>
      <c r="AB250" s="181" t="s">
        <v>801</v>
      </c>
      <c r="AC250" s="181" t="s">
        <v>1084</v>
      </c>
      <c r="AD250" s="187" t="s">
        <v>439</v>
      </c>
      <c r="AE250" s="181" t="s">
        <v>2085</v>
      </c>
      <c r="AF250" s="181" t="s">
        <v>1086</v>
      </c>
      <c r="AG250" s="181" t="s">
        <v>439</v>
      </c>
      <c r="AH250" s="181" t="s">
        <v>2085</v>
      </c>
      <c r="AI250" s="187">
        <v>48461900</v>
      </c>
      <c r="AJ250" s="187">
        <v>0</v>
      </c>
      <c r="AK250" s="187">
        <v>25556100</v>
      </c>
      <c r="AL250" s="187">
        <f t="shared" si="40"/>
        <v>74018000</v>
      </c>
      <c r="AM250" s="187">
        <v>31771300</v>
      </c>
      <c r="AN250" s="187">
        <v>0</v>
      </c>
      <c r="AO250" s="187">
        <v>24000</v>
      </c>
      <c r="AP250" s="187">
        <f t="shared" si="41"/>
        <v>31795300</v>
      </c>
      <c r="AQ250" s="187">
        <f t="shared" si="42"/>
        <v>42222700</v>
      </c>
      <c r="AR250" s="187">
        <f t="shared" si="43"/>
        <v>307142.598</v>
      </c>
      <c r="AS250" s="187">
        <f t="shared" si="44"/>
        <v>680965.6</v>
      </c>
      <c r="AT250" s="187">
        <f t="shared" si="45"/>
        <v>373823.00199999998</v>
      </c>
    </row>
    <row r="251" spans="1:46" x14ac:dyDescent="0.25">
      <c r="A251" s="181" t="s">
        <v>2086</v>
      </c>
      <c r="B251" s="181">
        <v>11.072100000000001</v>
      </c>
      <c r="C251" s="181" t="s">
        <v>1015</v>
      </c>
      <c r="D251" s="182" t="s">
        <v>521</v>
      </c>
      <c r="E251" s="181" t="s">
        <v>445</v>
      </c>
      <c r="F251" s="181" t="s">
        <v>446</v>
      </c>
      <c r="G251" s="181">
        <v>0</v>
      </c>
      <c r="H251" s="189">
        <v>0</v>
      </c>
      <c r="I251" s="189"/>
      <c r="J251" s="229" t="s">
        <v>1129</v>
      </c>
      <c r="K251" s="189"/>
      <c r="L251" s="189"/>
      <c r="M251" s="189" t="s">
        <v>535</v>
      </c>
      <c r="N251" s="181" t="s">
        <v>501</v>
      </c>
      <c r="O251" s="185"/>
      <c r="P251" s="186" t="s">
        <v>427</v>
      </c>
      <c r="Q251" s="181" t="s">
        <v>428</v>
      </c>
      <c r="R251" s="178" t="s">
        <v>2087</v>
      </c>
      <c r="S251" s="181" t="s">
        <v>64</v>
      </c>
      <c r="T251" s="181" t="s">
        <v>638</v>
      </c>
      <c r="U251" s="181" t="s">
        <v>1027</v>
      </c>
      <c r="V251" s="181"/>
      <c r="W251" s="181" t="s">
        <v>448</v>
      </c>
      <c r="X251" s="181" t="s">
        <v>449</v>
      </c>
      <c r="Y251" s="181" t="s">
        <v>450</v>
      </c>
      <c r="Z251" s="181" t="s">
        <v>451</v>
      </c>
      <c r="AA251" s="181" t="s">
        <v>452</v>
      </c>
      <c r="AB251" s="181" t="s">
        <v>453</v>
      </c>
      <c r="AC251" s="181" t="s">
        <v>454</v>
      </c>
      <c r="AD251" s="187" t="s">
        <v>439</v>
      </c>
      <c r="AE251" s="181" t="s">
        <v>2088</v>
      </c>
      <c r="AF251" s="181" t="s">
        <v>441</v>
      </c>
      <c r="AG251" s="181" t="s">
        <v>2089</v>
      </c>
      <c r="AH251" s="181" t="s">
        <v>2090</v>
      </c>
      <c r="AI251" s="187">
        <v>0</v>
      </c>
      <c r="AJ251" s="187">
        <v>0</v>
      </c>
      <c r="AK251" s="187">
        <v>0</v>
      </c>
      <c r="AL251" s="187">
        <f t="shared" si="40"/>
        <v>0</v>
      </c>
      <c r="AM251" s="187">
        <v>0</v>
      </c>
      <c r="AN251" s="187">
        <v>0</v>
      </c>
      <c r="AO251" s="187">
        <v>0</v>
      </c>
      <c r="AP251" s="187">
        <f t="shared" si="41"/>
        <v>0</v>
      </c>
      <c r="AQ251" s="187">
        <f t="shared" si="42"/>
        <v>0</v>
      </c>
      <c r="AR251" s="187">
        <f t="shared" si="43"/>
        <v>0</v>
      </c>
      <c r="AS251" s="187">
        <f t="shared" si="44"/>
        <v>0</v>
      </c>
      <c r="AT251" s="187">
        <f t="shared" si="45"/>
        <v>0</v>
      </c>
    </row>
    <row r="252" spans="1:46" x14ac:dyDescent="0.25">
      <c r="A252" s="190" t="s">
        <v>4</v>
      </c>
      <c r="B252" s="181">
        <v>82.577399999999997</v>
      </c>
      <c r="C252" s="181" t="s">
        <v>1015</v>
      </c>
      <c r="D252" s="182" t="s">
        <v>422</v>
      </c>
      <c r="E252" s="181" t="s">
        <v>423</v>
      </c>
      <c r="F252" s="181" t="s">
        <v>2091</v>
      </c>
      <c r="G252" s="181">
        <v>4</v>
      </c>
      <c r="H252" s="183">
        <v>795191</v>
      </c>
      <c r="I252" s="183"/>
      <c r="J252" s="199" t="s">
        <v>1129</v>
      </c>
      <c r="K252" s="183"/>
      <c r="L252" s="183"/>
      <c r="M252" s="183" t="s">
        <v>535</v>
      </c>
      <c r="N252" s="181" t="s">
        <v>501</v>
      </c>
      <c r="O252" s="185"/>
      <c r="P252" s="186" t="s">
        <v>427</v>
      </c>
      <c r="Q252" s="181" t="s">
        <v>428</v>
      </c>
      <c r="R252" s="178" t="s">
        <v>2092</v>
      </c>
      <c r="S252" s="181" t="s">
        <v>56</v>
      </c>
      <c r="T252" s="181" t="s">
        <v>638</v>
      </c>
      <c r="U252" s="181" t="s">
        <v>1027</v>
      </c>
      <c r="V252" s="181"/>
      <c r="W252" s="181" t="s">
        <v>433</v>
      </c>
      <c r="X252" s="181" t="s">
        <v>19</v>
      </c>
      <c r="Y252" s="181" t="s">
        <v>434</v>
      </c>
      <c r="Z252" s="181" t="s">
        <v>435</v>
      </c>
      <c r="AA252" s="181" t="s">
        <v>436</v>
      </c>
      <c r="AB252" s="181" t="s">
        <v>437</v>
      </c>
      <c r="AC252" s="181" t="s">
        <v>438</v>
      </c>
      <c r="AD252" s="187" t="s">
        <v>439</v>
      </c>
      <c r="AE252" s="181" t="s">
        <v>2088</v>
      </c>
      <c r="AF252" s="181" t="s">
        <v>441</v>
      </c>
      <c r="AG252" s="181" t="s">
        <v>439</v>
      </c>
      <c r="AH252" s="181" t="s">
        <v>442</v>
      </c>
      <c r="AI252" s="187">
        <v>93296200</v>
      </c>
      <c r="AJ252" s="187">
        <v>0</v>
      </c>
      <c r="AK252" s="187">
        <v>1277243800</v>
      </c>
      <c r="AL252" s="187">
        <f t="shared" si="40"/>
        <v>1370540000</v>
      </c>
      <c r="AM252" s="187">
        <v>93296200</v>
      </c>
      <c r="AN252" s="187">
        <v>0</v>
      </c>
      <c r="AO252" s="187">
        <v>1046455000</v>
      </c>
      <c r="AP252" s="187">
        <f t="shared" si="41"/>
        <v>1139751200</v>
      </c>
      <c r="AQ252" s="187">
        <f t="shared" si="42"/>
        <v>230788800</v>
      </c>
      <c r="AR252" s="187">
        <f t="shared" si="43"/>
        <v>11009996.592</v>
      </c>
      <c r="AS252" s="187">
        <f t="shared" si="44"/>
        <v>12608968</v>
      </c>
      <c r="AT252" s="187">
        <f t="shared" si="45"/>
        <v>1598971.4079999998</v>
      </c>
    </row>
    <row r="253" spans="1:46" x14ac:dyDescent="0.25">
      <c r="A253" s="190" t="s">
        <v>33</v>
      </c>
      <c r="B253" s="181">
        <v>18.752300000000002</v>
      </c>
      <c r="C253" s="181" t="s">
        <v>532</v>
      </c>
      <c r="D253" s="182" t="s">
        <v>34</v>
      </c>
      <c r="E253" s="181" t="s">
        <v>423</v>
      </c>
      <c r="F253" s="181" t="s">
        <v>2093</v>
      </c>
      <c r="G253" s="181">
        <v>2</v>
      </c>
      <c r="H253" s="183">
        <v>409252</v>
      </c>
      <c r="I253" s="183">
        <v>0</v>
      </c>
      <c r="J253" s="183"/>
      <c r="K253" s="183"/>
      <c r="L253" s="183"/>
      <c r="M253" s="183" t="s">
        <v>535</v>
      </c>
      <c r="N253" s="181" t="s">
        <v>459</v>
      </c>
      <c r="O253" s="185"/>
      <c r="P253" s="186" t="s">
        <v>427</v>
      </c>
      <c r="Q253" s="181" t="s">
        <v>428</v>
      </c>
      <c r="R253" s="178" t="s">
        <v>587</v>
      </c>
      <c r="S253" s="181" t="s">
        <v>65</v>
      </c>
      <c r="T253" s="181" t="s">
        <v>638</v>
      </c>
      <c r="U253" s="181" t="s">
        <v>1027</v>
      </c>
      <c r="V253" s="181"/>
      <c r="W253" s="181" t="s">
        <v>433</v>
      </c>
      <c r="X253" s="181" t="s">
        <v>19</v>
      </c>
      <c r="Y253" s="181" t="s">
        <v>2094</v>
      </c>
      <c r="Z253" s="181" t="s">
        <v>2095</v>
      </c>
      <c r="AA253" s="181" t="s">
        <v>962</v>
      </c>
      <c r="AB253" s="181" t="s">
        <v>963</v>
      </c>
      <c r="AC253" s="181" t="s">
        <v>2096</v>
      </c>
      <c r="AD253" s="187" t="s">
        <v>439</v>
      </c>
      <c r="AE253" s="181" t="s">
        <v>2097</v>
      </c>
      <c r="AF253" s="181" t="s">
        <v>2098</v>
      </c>
      <c r="AG253" s="181" t="s">
        <v>2099</v>
      </c>
      <c r="AH253" s="181" t="s">
        <v>2100</v>
      </c>
      <c r="AI253" s="187">
        <v>28128500</v>
      </c>
      <c r="AJ253" s="187">
        <v>0</v>
      </c>
      <c r="AK253" s="187">
        <v>81417400</v>
      </c>
      <c r="AL253" s="187">
        <f t="shared" si="40"/>
        <v>109545900</v>
      </c>
      <c r="AM253" s="187">
        <v>28128500</v>
      </c>
      <c r="AN253" s="187">
        <v>0</v>
      </c>
      <c r="AO253" s="187">
        <v>68607500</v>
      </c>
      <c r="AP253" s="187">
        <f t="shared" si="41"/>
        <v>96736000</v>
      </c>
      <c r="AQ253" s="187">
        <f t="shared" si="42"/>
        <v>12809900</v>
      </c>
      <c r="AR253" s="187">
        <f t="shared" si="43"/>
        <v>934469.76</v>
      </c>
      <c r="AS253" s="187">
        <f t="shared" si="44"/>
        <v>1007822.28</v>
      </c>
      <c r="AT253" s="187">
        <f t="shared" si="45"/>
        <v>73352.520000000019</v>
      </c>
    </row>
    <row r="254" spans="1:46" x14ac:dyDescent="0.25">
      <c r="A254" s="181" t="s">
        <v>2101</v>
      </c>
      <c r="B254" s="181">
        <v>3.8466</v>
      </c>
      <c r="C254" s="181" t="s">
        <v>532</v>
      </c>
      <c r="D254" s="182" t="s">
        <v>2102</v>
      </c>
      <c r="E254" s="181" t="s">
        <v>547</v>
      </c>
      <c r="F254" s="181" t="s">
        <v>2103</v>
      </c>
      <c r="G254" s="181">
        <v>1</v>
      </c>
      <c r="H254" s="189">
        <v>0</v>
      </c>
      <c r="I254" s="191">
        <v>80000</v>
      </c>
      <c r="J254" s="226" t="s">
        <v>2104</v>
      </c>
      <c r="K254" s="226"/>
      <c r="L254" s="189"/>
      <c r="M254" s="189" t="s">
        <v>535</v>
      </c>
      <c r="N254" s="181" t="s">
        <v>459</v>
      </c>
      <c r="O254" s="185"/>
      <c r="P254" s="186" t="s">
        <v>427</v>
      </c>
      <c r="Q254" s="181" t="s">
        <v>2105</v>
      </c>
      <c r="R254" s="178">
        <v>8625</v>
      </c>
      <c r="S254" s="181" t="s">
        <v>60</v>
      </c>
      <c r="T254" s="181" t="s">
        <v>638</v>
      </c>
      <c r="U254" s="181">
        <v>20109</v>
      </c>
      <c r="V254" s="181"/>
      <c r="W254" s="181">
        <v>160</v>
      </c>
      <c r="X254" s="181"/>
      <c r="Y254" s="181" t="s">
        <v>2106</v>
      </c>
      <c r="Z254" s="181" t="s">
        <v>2107</v>
      </c>
      <c r="AA254" s="181" t="s">
        <v>2108</v>
      </c>
      <c r="AB254" s="181" t="s">
        <v>453</v>
      </c>
      <c r="AC254" s="181">
        <v>22033</v>
      </c>
      <c r="AD254" s="187">
        <v>1549992</v>
      </c>
      <c r="AE254" s="231">
        <v>44974</v>
      </c>
      <c r="AF254" s="181" t="s">
        <v>2109</v>
      </c>
      <c r="AG254" s="181"/>
      <c r="AH254" s="181"/>
      <c r="AI254" s="187">
        <v>2375100</v>
      </c>
      <c r="AJ254" s="187">
        <v>0</v>
      </c>
      <c r="AK254" s="187">
        <v>100000</v>
      </c>
      <c r="AL254" s="187">
        <f t="shared" si="40"/>
        <v>2475100</v>
      </c>
      <c r="AM254" s="187">
        <v>2375100</v>
      </c>
      <c r="AN254" s="187">
        <v>0</v>
      </c>
      <c r="AO254" s="187">
        <v>100000</v>
      </c>
      <c r="AP254" s="187">
        <f t="shared" si="41"/>
        <v>2475100</v>
      </c>
      <c r="AQ254" s="187">
        <f t="shared" si="42"/>
        <v>0</v>
      </c>
      <c r="AR254" s="187">
        <f t="shared" si="43"/>
        <v>23909.466</v>
      </c>
      <c r="AS254" s="187">
        <f t="shared" si="44"/>
        <v>22770.920000000002</v>
      </c>
      <c r="AT254" s="187">
        <f t="shared" si="45"/>
        <v>-1138.5459999999985</v>
      </c>
    </row>
    <row r="255" spans="1:46" x14ac:dyDescent="0.25">
      <c r="A255" s="181" t="s">
        <v>2110</v>
      </c>
      <c r="B255" s="181">
        <v>7.4404000000000003</v>
      </c>
      <c r="C255" s="181" t="s">
        <v>532</v>
      </c>
      <c r="D255" s="182" t="s">
        <v>2102</v>
      </c>
      <c r="E255" s="181" t="s">
        <v>547</v>
      </c>
      <c r="F255" s="181" t="s">
        <v>2103</v>
      </c>
      <c r="G255" s="181">
        <v>0</v>
      </c>
      <c r="H255" s="189">
        <v>0</v>
      </c>
      <c r="I255" s="189">
        <v>0</v>
      </c>
      <c r="J255" s="189"/>
      <c r="K255" s="189"/>
      <c r="L255" s="189"/>
      <c r="M255" s="189" t="s">
        <v>535</v>
      </c>
      <c r="N255" s="181" t="s">
        <v>459</v>
      </c>
      <c r="O255" s="185"/>
      <c r="P255" s="186" t="s">
        <v>427</v>
      </c>
      <c r="Q255" s="181" t="s">
        <v>2105</v>
      </c>
      <c r="R255" s="178">
        <v>8671</v>
      </c>
      <c r="S255" s="181" t="s">
        <v>60</v>
      </c>
      <c r="T255" s="181" t="s">
        <v>638</v>
      </c>
      <c r="U255" s="181">
        <v>20109</v>
      </c>
      <c r="V255" s="181"/>
      <c r="W255" s="225">
        <v>971</v>
      </c>
      <c r="X255" s="181"/>
      <c r="Y255" s="181" t="s">
        <v>2106</v>
      </c>
      <c r="Z255" s="181" t="s">
        <v>2107</v>
      </c>
      <c r="AA255" s="181" t="s">
        <v>2108</v>
      </c>
      <c r="AB255" s="181" t="s">
        <v>453</v>
      </c>
      <c r="AC255" s="225">
        <v>22033</v>
      </c>
      <c r="AD255" s="187">
        <v>1549992</v>
      </c>
      <c r="AE255" s="231">
        <v>44974</v>
      </c>
      <c r="AF255" s="181" t="s">
        <v>2109</v>
      </c>
      <c r="AG255" s="181"/>
      <c r="AH255" s="232"/>
      <c r="AI255" s="187">
        <v>679800</v>
      </c>
      <c r="AJ255" s="187">
        <v>0</v>
      </c>
      <c r="AK255" s="187">
        <v>0</v>
      </c>
      <c r="AL255" s="187">
        <f t="shared" si="40"/>
        <v>679800</v>
      </c>
      <c r="AM255" s="187">
        <v>679800</v>
      </c>
      <c r="AN255" s="187">
        <v>0</v>
      </c>
      <c r="AO255" s="187">
        <v>0</v>
      </c>
      <c r="AP255" s="187">
        <f t="shared" si="41"/>
        <v>679800</v>
      </c>
      <c r="AQ255" s="187">
        <f t="shared" si="42"/>
        <v>0</v>
      </c>
      <c r="AR255" s="187">
        <f t="shared" si="43"/>
        <v>6566.8679999999995</v>
      </c>
      <c r="AS255" s="187">
        <f t="shared" si="44"/>
        <v>6254.16</v>
      </c>
      <c r="AT255" s="187">
        <f t="shared" si="45"/>
        <v>-312.70799999999963</v>
      </c>
    </row>
    <row r="256" spans="1:46" x14ac:dyDescent="0.25">
      <c r="A256" s="181" t="s">
        <v>2111</v>
      </c>
      <c r="B256" s="181">
        <v>13.654299999999999</v>
      </c>
      <c r="C256" s="181" t="s">
        <v>532</v>
      </c>
      <c r="D256" s="182" t="s">
        <v>2112</v>
      </c>
      <c r="E256" s="181" t="s">
        <v>423</v>
      </c>
      <c r="F256" s="181" t="s">
        <v>2113</v>
      </c>
      <c r="G256" s="181">
        <v>1</v>
      </c>
      <c r="H256" s="188">
        <v>0</v>
      </c>
      <c r="I256" s="183">
        <v>270540</v>
      </c>
      <c r="J256" s="189" t="s">
        <v>2114</v>
      </c>
      <c r="K256" s="189"/>
      <c r="L256" s="189"/>
      <c r="M256" s="189" t="s">
        <v>535</v>
      </c>
      <c r="N256" s="181" t="s">
        <v>426</v>
      </c>
      <c r="O256" s="185"/>
      <c r="P256" s="186" t="s">
        <v>427</v>
      </c>
      <c r="Q256" s="181" t="s">
        <v>428</v>
      </c>
      <c r="R256" s="178" t="s">
        <v>2115</v>
      </c>
      <c r="S256" s="181" t="s">
        <v>65</v>
      </c>
      <c r="T256" s="181" t="s">
        <v>638</v>
      </c>
      <c r="U256" s="181" t="s">
        <v>1027</v>
      </c>
      <c r="V256" s="181"/>
      <c r="W256" s="181" t="s">
        <v>433</v>
      </c>
      <c r="X256" s="181" t="s">
        <v>19</v>
      </c>
      <c r="Y256" s="181" t="s">
        <v>751</v>
      </c>
      <c r="Z256" s="181" t="s">
        <v>752</v>
      </c>
      <c r="AA256" s="181" t="s">
        <v>753</v>
      </c>
      <c r="AB256" s="181" t="s">
        <v>754</v>
      </c>
      <c r="AC256" s="181" t="s">
        <v>755</v>
      </c>
      <c r="AD256" s="187" t="s">
        <v>439</v>
      </c>
      <c r="AE256" s="181" t="s">
        <v>2116</v>
      </c>
      <c r="AF256" s="181" t="s">
        <v>2112</v>
      </c>
      <c r="AG256" s="181" t="s">
        <v>439</v>
      </c>
      <c r="AH256" s="181" t="s">
        <v>2117</v>
      </c>
      <c r="AI256" s="187">
        <v>20481500</v>
      </c>
      <c r="AJ256" s="187">
        <v>0</v>
      </c>
      <c r="AK256" s="187">
        <v>26967500</v>
      </c>
      <c r="AL256" s="187">
        <f t="shared" si="40"/>
        <v>47449000</v>
      </c>
      <c r="AM256" s="187">
        <v>40834900</v>
      </c>
      <c r="AN256" s="187">
        <v>0</v>
      </c>
      <c r="AO256" s="187">
        <v>0</v>
      </c>
      <c r="AP256" s="187">
        <f t="shared" si="41"/>
        <v>40834900</v>
      </c>
      <c r="AQ256" s="187">
        <f t="shared" si="42"/>
        <v>6614100</v>
      </c>
      <c r="AR256" s="187">
        <f t="shared" si="43"/>
        <v>394465.13399999996</v>
      </c>
      <c r="AS256" s="187">
        <f t="shared" si="44"/>
        <v>436530.80000000005</v>
      </c>
      <c r="AT256" s="187">
        <f t="shared" si="45"/>
        <v>42065.666000000085</v>
      </c>
    </row>
    <row r="257" spans="1:46" x14ac:dyDescent="0.25">
      <c r="A257" s="181" t="s">
        <v>2118</v>
      </c>
      <c r="B257" s="181">
        <v>1.0318000000000001</v>
      </c>
      <c r="C257" s="181" t="s">
        <v>532</v>
      </c>
      <c r="D257" s="182" t="s">
        <v>2119</v>
      </c>
      <c r="E257" s="181" t="s">
        <v>547</v>
      </c>
      <c r="F257" s="181" t="s">
        <v>2113</v>
      </c>
      <c r="G257" s="181"/>
      <c r="H257" s="189">
        <v>0</v>
      </c>
      <c r="I257" s="183">
        <v>851237</v>
      </c>
      <c r="J257" s="189" t="s">
        <v>2114</v>
      </c>
      <c r="K257" s="189"/>
      <c r="L257" s="189"/>
      <c r="M257" s="189" t="s">
        <v>535</v>
      </c>
      <c r="N257" s="181" t="s">
        <v>522</v>
      </c>
      <c r="O257" s="185"/>
      <c r="P257" s="186" t="s">
        <v>427</v>
      </c>
      <c r="Q257" s="181" t="s">
        <v>428</v>
      </c>
      <c r="R257" s="178" t="s">
        <v>2120</v>
      </c>
      <c r="S257" s="181" t="s">
        <v>2121</v>
      </c>
      <c r="T257" s="181" t="s">
        <v>638</v>
      </c>
      <c r="U257" s="181" t="s">
        <v>639</v>
      </c>
      <c r="V257" s="181"/>
      <c r="W257" s="181" t="s">
        <v>503</v>
      </c>
      <c r="X257" s="181" t="s">
        <v>504</v>
      </c>
      <c r="Y257" s="181" t="s">
        <v>751</v>
      </c>
      <c r="Z257" s="181" t="s">
        <v>752</v>
      </c>
      <c r="AA257" s="181" t="s">
        <v>753</v>
      </c>
      <c r="AB257" s="181" t="s">
        <v>754</v>
      </c>
      <c r="AC257" s="181" t="s">
        <v>755</v>
      </c>
      <c r="AD257" s="187" t="s">
        <v>439</v>
      </c>
      <c r="AE257" s="181" t="s">
        <v>2122</v>
      </c>
      <c r="AF257" s="181" t="s">
        <v>2123</v>
      </c>
      <c r="AG257" s="181" t="s">
        <v>439</v>
      </c>
      <c r="AH257" s="181" t="s">
        <v>2122</v>
      </c>
      <c r="AI257" s="187">
        <v>944600</v>
      </c>
      <c r="AJ257" s="187">
        <v>0</v>
      </c>
      <c r="AK257" s="187">
        <v>100</v>
      </c>
      <c r="AL257" s="187">
        <f t="shared" si="40"/>
        <v>944700</v>
      </c>
      <c r="AM257" s="187">
        <v>134800</v>
      </c>
      <c r="AN257" s="187">
        <v>0</v>
      </c>
      <c r="AO257" s="187">
        <v>135300</v>
      </c>
      <c r="AP257" s="187">
        <f t="shared" si="41"/>
        <v>270100</v>
      </c>
      <c r="AQ257" s="187">
        <f t="shared" si="42"/>
        <v>674600</v>
      </c>
      <c r="AR257" s="187">
        <f t="shared" si="43"/>
        <v>2609.1659999999997</v>
      </c>
      <c r="AS257" s="187">
        <f t="shared" si="44"/>
        <v>8691.24</v>
      </c>
      <c r="AT257" s="187">
        <f t="shared" si="45"/>
        <v>6082.0740000000005</v>
      </c>
    </row>
    <row r="258" spans="1:46" x14ac:dyDescent="0.25">
      <c r="A258" s="181" t="s">
        <v>2124</v>
      </c>
      <c r="B258" s="181">
        <v>1.0652999999999999</v>
      </c>
      <c r="C258" s="181" t="s">
        <v>532</v>
      </c>
      <c r="D258" s="182" t="s">
        <v>2119</v>
      </c>
      <c r="E258" s="181" t="s">
        <v>547</v>
      </c>
      <c r="F258" s="181" t="s">
        <v>2113</v>
      </c>
      <c r="G258" s="181"/>
      <c r="H258" s="189">
        <v>0</v>
      </c>
      <c r="I258" s="189">
        <v>0</v>
      </c>
      <c r="J258" s="189" t="s">
        <v>2114</v>
      </c>
      <c r="K258" s="189"/>
      <c r="L258" s="189"/>
      <c r="M258" s="189" t="s">
        <v>535</v>
      </c>
      <c r="N258" s="181" t="s">
        <v>522</v>
      </c>
      <c r="O258" s="185"/>
      <c r="P258" s="186" t="s">
        <v>427</v>
      </c>
      <c r="Q258" s="181" t="s">
        <v>428</v>
      </c>
      <c r="R258" s="178" t="s">
        <v>2125</v>
      </c>
      <c r="S258" s="181" t="s">
        <v>2121</v>
      </c>
      <c r="T258" s="181" t="s">
        <v>638</v>
      </c>
      <c r="U258" s="181" t="s">
        <v>639</v>
      </c>
      <c r="V258" s="181"/>
      <c r="W258" s="181" t="s">
        <v>490</v>
      </c>
      <c r="X258" s="181" t="s">
        <v>14</v>
      </c>
      <c r="Y258" s="181" t="s">
        <v>751</v>
      </c>
      <c r="Z258" s="181" t="s">
        <v>752</v>
      </c>
      <c r="AA258" s="181" t="s">
        <v>753</v>
      </c>
      <c r="AB258" s="181" t="s">
        <v>754</v>
      </c>
      <c r="AC258" s="181" t="s">
        <v>755</v>
      </c>
      <c r="AD258" s="187" t="s">
        <v>439</v>
      </c>
      <c r="AE258" s="181" t="s">
        <v>2122</v>
      </c>
      <c r="AF258" s="181" t="s">
        <v>2123</v>
      </c>
      <c r="AG258" s="181" t="s">
        <v>439</v>
      </c>
      <c r="AH258" s="181" t="s">
        <v>2122</v>
      </c>
      <c r="AI258" s="187">
        <v>978600</v>
      </c>
      <c r="AJ258" s="187">
        <v>0</v>
      </c>
      <c r="AK258" s="187">
        <v>0</v>
      </c>
      <c r="AL258" s="187">
        <f t="shared" si="40"/>
        <v>978600</v>
      </c>
      <c r="AM258" s="187">
        <v>139200</v>
      </c>
      <c r="AN258" s="187">
        <v>0</v>
      </c>
      <c r="AO258" s="187">
        <v>0</v>
      </c>
      <c r="AP258" s="187">
        <f t="shared" si="41"/>
        <v>139200</v>
      </c>
      <c r="AQ258" s="187">
        <f t="shared" si="42"/>
        <v>839400</v>
      </c>
      <c r="AR258" s="187">
        <f t="shared" si="43"/>
        <v>1344.672</v>
      </c>
      <c r="AS258" s="187">
        <f t="shared" si="44"/>
        <v>9003.1200000000008</v>
      </c>
      <c r="AT258" s="187">
        <f t="shared" si="45"/>
        <v>7658.4480000000003</v>
      </c>
    </row>
    <row r="259" spans="1:46" x14ac:dyDescent="0.25">
      <c r="A259" s="181" t="s">
        <v>2126</v>
      </c>
      <c r="B259" s="181">
        <v>0.4274</v>
      </c>
      <c r="C259" s="181" t="s">
        <v>532</v>
      </c>
      <c r="D259" s="182" t="s">
        <v>2102</v>
      </c>
      <c r="E259" s="181" t="s">
        <v>547</v>
      </c>
      <c r="F259" s="181" t="s">
        <v>2103</v>
      </c>
      <c r="G259" s="181">
        <v>0</v>
      </c>
      <c r="H259" s="189">
        <v>0</v>
      </c>
      <c r="I259" s="189">
        <v>0</v>
      </c>
      <c r="J259" s="189"/>
      <c r="K259" s="189"/>
      <c r="L259" s="189"/>
      <c r="M259" s="189" t="s">
        <v>535</v>
      </c>
      <c r="N259" s="181" t="s">
        <v>459</v>
      </c>
      <c r="O259" s="185"/>
      <c r="P259" s="186" t="s">
        <v>427</v>
      </c>
      <c r="Q259" s="181" t="s">
        <v>2105</v>
      </c>
      <c r="R259" s="178">
        <v>8685</v>
      </c>
      <c r="S259" s="181" t="s">
        <v>60</v>
      </c>
      <c r="T259" s="181" t="s">
        <v>638</v>
      </c>
      <c r="U259" s="181">
        <v>20109</v>
      </c>
      <c r="V259" s="181"/>
      <c r="W259" s="181">
        <v>971</v>
      </c>
      <c r="X259" s="181"/>
      <c r="Y259" s="181" t="s">
        <v>2106</v>
      </c>
      <c r="Z259" s="181" t="s">
        <v>2107</v>
      </c>
      <c r="AA259" s="181" t="s">
        <v>2108</v>
      </c>
      <c r="AB259" s="181" t="s">
        <v>453</v>
      </c>
      <c r="AC259" s="181">
        <v>22033</v>
      </c>
      <c r="AD259" s="187">
        <v>1549992</v>
      </c>
      <c r="AE259" s="231">
        <v>44974</v>
      </c>
      <c r="AF259" s="181" t="s">
        <v>2109</v>
      </c>
      <c r="AG259" s="181"/>
      <c r="AH259" s="181"/>
      <c r="AI259" s="187">
        <v>51400</v>
      </c>
      <c r="AJ259" s="187">
        <v>0</v>
      </c>
      <c r="AK259" s="187">
        <v>0</v>
      </c>
      <c r="AL259" s="187">
        <f t="shared" si="40"/>
        <v>51400</v>
      </c>
      <c r="AM259" s="187">
        <v>51400</v>
      </c>
      <c r="AN259" s="187">
        <v>0</v>
      </c>
      <c r="AO259" s="187">
        <v>0</v>
      </c>
      <c r="AP259" s="187">
        <f t="shared" si="41"/>
        <v>51400</v>
      </c>
      <c r="AQ259" s="187">
        <f t="shared" si="42"/>
        <v>0</v>
      </c>
      <c r="AR259" s="187">
        <f t="shared" si="43"/>
        <v>496.524</v>
      </c>
      <c r="AS259" s="187">
        <f t="shared" si="44"/>
        <v>472.88</v>
      </c>
      <c r="AT259" s="187">
        <f t="shared" si="45"/>
        <v>-23.644000000000005</v>
      </c>
    </row>
    <row r="260" spans="1:46" x14ac:dyDescent="0.25">
      <c r="A260" s="181" t="s">
        <v>2127</v>
      </c>
      <c r="B260" s="181">
        <v>0.42720000000000002</v>
      </c>
      <c r="C260" s="181" t="s">
        <v>532</v>
      </c>
      <c r="D260" s="182" t="s">
        <v>2102</v>
      </c>
      <c r="E260" s="181" t="s">
        <v>547</v>
      </c>
      <c r="F260" s="181" t="s">
        <v>2103</v>
      </c>
      <c r="G260" s="181">
        <v>0</v>
      </c>
      <c r="H260" s="189">
        <v>0</v>
      </c>
      <c r="I260" s="189">
        <v>0</v>
      </c>
      <c r="J260" s="189"/>
      <c r="K260" s="189"/>
      <c r="L260" s="189"/>
      <c r="M260" s="189" t="s">
        <v>535</v>
      </c>
      <c r="N260" s="181" t="s">
        <v>459</v>
      </c>
      <c r="O260" s="185"/>
      <c r="P260" s="186" t="s">
        <v>427</v>
      </c>
      <c r="Q260" s="181" t="s">
        <v>2105</v>
      </c>
      <c r="R260" s="178">
        <v>8699</v>
      </c>
      <c r="S260" s="181" t="s">
        <v>60</v>
      </c>
      <c r="T260" s="181" t="s">
        <v>638</v>
      </c>
      <c r="U260" s="181">
        <v>20109</v>
      </c>
      <c r="V260" s="181"/>
      <c r="W260" s="181">
        <v>971</v>
      </c>
      <c r="X260" s="181"/>
      <c r="Y260" s="181" t="s">
        <v>2106</v>
      </c>
      <c r="Z260" s="181" t="s">
        <v>2107</v>
      </c>
      <c r="AA260" s="181" t="s">
        <v>2108</v>
      </c>
      <c r="AB260" s="181" t="s">
        <v>453</v>
      </c>
      <c r="AC260" s="181">
        <v>22033</v>
      </c>
      <c r="AD260" s="187">
        <v>1549992</v>
      </c>
      <c r="AE260" s="231">
        <v>44974</v>
      </c>
      <c r="AF260" s="181" t="s">
        <v>2109</v>
      </c>
      <c r="AG260" s="181"/>
      <c r="AH260" s="181"/>
      <c r="AI260" s="187">
        <v>51400</v>
      </c>
      <c r="AJ260" s="187">
        <v>0</v>
      </c>
      <c r="AK260" s="187">
        <v>0</v>
      </c>
      <c r="AL260" s="187">
        <f t="shared" si="40"/>
        <v>51400</v>
      </c>
      <c r="AM260" s="187">
        <v>51400</v>
      </c>
      <c r="AN260" s="187">
        <v>0</v>
      </c>
      <c r="AO260" s="187">
        <v>0</v>
      </c>
      <c r="AP260" s="187">
        <f t="shared" si="41"/>
        <v>51400</v>
      </c>
      <c r="AQ260" s="187">
        <f t="shared" si="42"/>
        <v>0</v>
      </c>
      <c r="AR260" s="187">
        <f t="shared" si="43"/>
        <v>496.524</v>
      </c>
      <c r="AS260" s="187">
        <f t="shared" si="44"/>
        <v>472.88</v>
      </c>
      <c r="AT260" s="187">
        <f t="shared" si="45"/>
        <v>-23.644000000000005</v>
      </c>
    </row>
    <row r="261" spans="1:46" x14ac:dyDescent="0.25">
      <c r="A261" s="181" t="s">
        <v>2128</v>
      </c>
      <c r="B261" s="181">
        <v>1.9745999999999999</v>
      </c>
      <c r="C261" s="181" t="s">
        <v>532</v>
      </c>
      <c r="D261" s="182" t="s">
        <v>2129</v>
      </c>
      <c r="E261" s="181" t="s">
        <v>547</v>
      </c>
      <c r="F261" s="181" t="s">
        <v>2130</v>
      </c>
      <c r="G261" s="181">
        <v>1</v>
      </c>
      <c r="H261" s="189">
        <v>0</v>
      </c>
      <c r="I261" s="183">
        <v>741430</v>
      </c>
      <c r="J261" s="226" t="s">
        <v>2131</v>
      </c>
      <c r="K261" s="226"/>
      <c r="L261" s="189"/>
      <c r="M261" s="189" t="s">
        <v>535</v>
      </c>
      <c r="N261" s="181" t="s">
        <v>459</v>
      </c>
      <c r="O261" s="185"/>
      <c r="P261" s="186" t="s">
        <v>427</v>
      </c>
      <c r="Q261" s="181" t="s">
        <v>428</v>
      </c>
      <c r="R261" s="178" t="s">
        <v>2132</v>
      </c>
      <c r="S261" s="181" t="s">
        <v>60</v>
      </c>
      <c r="T261" s="181" t="s">
        <v>638</v>
      </c>
      <c r="U261" s="181" t="s">
        <v>639</v>
      </c>
      <c r="V261" s="181"/>
      <c r="W261" s="181" t="s">
        <v>490</v>
      </c>
      <c r="X261" s="181" t="s">
        <v>14</v>
      </c>
      <c r="Y261" s="181" t="s">
        <v>2106</v>
      </c>
      <c r="Z261" s="181" t="s">
        <v>2107</v>
      </c>
      <c r="AA261" s="181" t="s">
        <v>2108</v>
      </c>
      <c r="AB261" s="181" t="s">
        <v>453</v>
      </c>
      <c r="AC261" s="181" t="s">
        <v>2133</v>
      </c>
      <c r="AD261" s="187" t="s">
        <v>2134</v>
      </c>
      <c r="AE261" s="181" t="s">
        <v>2135</v>
      </c>
      <c r="AF261" s="181" t="s">
        <v>2136</v>
      </c>
      <c r="AG261" s="181" t="s">
        <v>2137</v>
      </c>
      <c r="AH261" s="181" t="s">
        <v>2138</v>
      </c>
      <c r="AI261" s="187">
        <v>1999300</v>
      </c>
      <c r="AJ261" s="187">
        <v>0</v>
      </c>
      <c r="AK261" s="187">
        <v>0</v>
      </c>
      <c r="AL261" s="187">
        <f t="shared" si="40"/>
        <v>1999300</v>
      </c>
      <c r="AM261" s="187">
        <v>1055600</v>
      </c>
      <c r="AN261" s="187">
        <v>0</v>
      </c>
      <c r="AO261" s="187">
        <v>0</v>
      </c>
      <c r="AP261" s="187">
        <f t="shared" si="41"/>
        <v>1055600</v>
      </c>
      <c r="AQ261" s="187">
        <f t="shared" si="42"/>
        <v>943700</v>
      </c>
      <c r="AR261" s="187">
        <f t="shared" si="43"/>
        <v>10197.096</v>
      </c>
      <c r="AS261" s="187">
        <f t="shared" si="44"/>
        <v>18393.560000000001</v>
      </c>
      <c r="AT261" s="187">
        <f t="shared" si="45"/>
        <v>8196.4640000000018</v>
      </c>
    </row>
    <row r="262" spans="1:46" x14ac:dyDescent="0.25">
      <c r="A262" s="181" t="s">
        <v>2139</v>
      </c>
      <c r="B262" s="181">
        <v>0.22689999999999999</v>
      </c>
      <c r="C262" s="181" t="s">
        <v>532</v>
      </c>
      <c r="D262" s="182" t="s">
        <v>2102</v>
      </c>
      <c r="E262" s="181" t="s">
        <v>547</v>
      </c>
      <c r="F262" s="181" t="s">
        <v>2103</v>
      </c>
      <c r="G262" s="181">
        <v>0</v>
      </c>
      <c r="H262" s="189">
        <v>0</v>
      </c>
      <c r="I262" s="189">
        <v>0</v>
      </c>
      <c r="J262" s="189"/>
      <c r="K262" s="189"/>
      <c r="L262" s="189"/>
      <c r="M262" s="189" t="s">
        <v>535</v>
      </c>
      <c r="N262" s="181" t="s">
        <v>459</v>
      </c>
      <c r="O262" s="185"/>
      <c r="P262" s="186" t="s">
        <v>427</v>
      </c>
      <c r="Q262" s="181" t="s">
        <v>2105</v>
      </c>
      <c r="R262" s="178">
        <v>8693</v>
      </c>
      <c r="S262" s="181" t="s">
        <v>60</v>
      </c>
      <c r="T262" s="181" t="s">
        <v>638</v>
      </c>
      <c r="U262" s="181">
        <v>20109</v>
      </c>
      <c r="V262" s="181"/>
      <c r="W262" s="181">
        <v>971</v>
      </c>
      <c r="X262" s="181"/>
      <c r="Y262" s="181" t="s">
        <v>2106</v>
      </c>
      <c r="Z262" s="181" t="s">
        <v>2107</v>
      </c>
      <c r="AA262" s="181" t="s">
        <v>2108</v>
      </c>
      <c r="AB262" s="181" t="s">
        <v>453</v>
      </c>
      <c r="AC262" s="181">
        <v>22033</v>
      </c>
      <c r="AD262" s="187">
        <v>1549992</v>
      </c>
      <c r="AE262" s="231">
        <v>44974</v>
      </c>
      <c r="AF262" s="181" t="s">
        <v>2109</v>
      </c>
      <c r="AG262" s="181"/>
      <c r="AH262" s="181"/>
      <c r="AI262" s="187">
        <v>25900</v>
      </c>
      <c r="AJ262" s="187">
        <v>0</v>
      </c>
      <c r="AK262" s="187">
        <v>0</v>
      </c>
      <c r="AL262" s="187">
        <f t="shared" si="40"/>
        <v>25900</v>
      </c>
      <c r="AM262" s="187">
        <v>25900</v>
      </c>
      <c r="AN262" s="187">
        <v>0</v>
      </c>
      <c r="AO262" s="187">
        <v>0</v>
      </c>
      <c r="AP262" s="187">
        <f t="shared" si="41"/>
        <v>25900</v>
      </c>
      <c r="AQ262" s="187">
        <f t="shared" si="42"/>
        <v>0</v>
      </c>
      <c r="AR262" s="187">
        <f t="shared" si="43"/>
        <v>250.19399999999999</v>
      </c>
      <c r="AS262" s="187">
        <f t="shared" si="44"/>
        <v>238.28</v>
      </c>
      <c r="AT262" s="187">
        <f t="shared" si="45"/>
        <v>-11.913999999999987</v>
      </c>
    </row>
    <row r="263" spans="1:46" x14ac:dyDescent="0.25">
      <c r="A263" s="181" t="s">
        <v>44</v>
      </c>
      <c r="B263" s="181">
        <v>12.4381</v>
      </c>
      <c r="C263" s="181" t="s">
        <v>532</v>
      </c>
      <c r="D263" s="182" t="s">
        <v>2140</v>
      </c>
      <c r="E263" s="181" t="s">
        <v>547</v>
      </c>
      <c r="F263" s="181"/>
      <c r="G263" s="181"/>
      <c r="H263" s="189"/>
      <c r="I263" s="189"/>
      <c r="J263" s="189"/>
      <c r="K263" s="189"/>
      <c r="L263" s="189"/>
      <c r="M263" s="189" t="s">
        <v>535</v>
      </c>
      <c r="N263" s="181" t="s">
        <v>459</v>
      </c>
      <c r="O263" s="185"/>
      <c r="P263" s="186" t="s">
        <v>427</v>
      </c>
      <c r="Q263" s="181" t="s">
        <v>428</v>
      </c>
      <c r="R263" s="178" t="s">
        <v>2141</v>
      </c>
      <c r="S263" s="181" t="s">
        <v>1100</v>
      </c>
      <c r="T263" s="181" t="s">
        <v>638</v>
      </c>
      <c r="U263" s="181" t="s">
        <v>1027</v>
      </c>
      <c r="V263" s="181"/>
      <c r="W263" s="181" t="s">
        <v>490</v>
      </c>
      <c r="X263" s="181" t="s">
        <v>14</v>
      </c>
      <c r="Y263" s="181" t="s">
        <v>1082</v>
      </c>
      <c r="Z263" s="181" t="s">
        <v>1083</v>
      </c>
      <c r="AA263" s="181" t="s">
        <v>854</v>
      </c>
      <c r="AB263" s="181" t="s">
        <v>801</v>
      </c>
      <c r="AC263" s="181" t="s">
        <v>1084</v>
      </c>
      <c r="AD263" s="187" t="s">
        <v>439</v>
      </c>
      <c r="AE263" s="181" t="s">
        <v>1085</v>
      </c>
      <c r="AF263" s="181" t="s">
        <v>1086</v>
      </c>
      <c r="AG263" s="181" t="s">
        <v>439</v>
      </c>
      <c r="AH263" s="181" t="s">
        <v>1085</v>
      </c>
      <c r="AI263" s="187">
        <v>3349800</v>
      </c>
      <c r="AJ263" s="187">
        <v>0</v>
      </c>
      <c r="AK263" s="187">
        <v>0</v>
      </c>
      <c r="AL263" s="187">
        <f t="shared" si="40"/>
        <v>3349800</v>
      </c>
      <c r="AM263" s="187">
        <v>2506300</v>
      </c>
      <c r="AN263" s="187">
        <v>0</v>
      </c>
      <c r="AO263" s="187">
        <v>0</v>
      </c>
      <c r="AP263" s="187">
        <f t="shared" si="41"/>
        <v>2506300</v>
      </c>
      <c r="AQ263" s="187">
        <f t="shared" si="42"/>
        <v>843500</v>
      </c>
      <c r="AR263" s="187">
        <f t="shared" si="43"/>
        <v>24210.858</v>
      </c>
      <c r="AS263" s="187">
        <f t="shared" si="44"/>
        <v>30818.16</v>
      </c>
      <c r="AT263" s="187">
        <f t="shared" si="45"/>
        <v>6607.3019999999997</v>
      </c>
    </row>
    <row r="264" spans="1:46" ht="30" x14ac:dyDescent="0.25">
      <c r="A264" s="181" t="s">
        <v>2142</v>
      </c>
      <c r="B264" s="181">
        <v>11.8811</v>
      </c>
      <c r="C264" s="181" t="s">
        <v>532</v>
      </c>
      <c r="D264" s="182" t="s">
        <v>919</v>
      </c>
      <c r="E264" s="181" t="s">
        <v>445</v>
      </c>
      <c r="F264" s="181" t="s">
        <v>446</v>
      </c>
      <c r="G264" s="181">
        <v>0</v>
      </c>
      <c r="H264" s="189">
        <v>0</v>
      </c>
      <c r="I264" s="189"/>
      <c r="J264" s="189"/>
      <c r="K264" s="189"/>
      <c r="L264" s="189"/>
      <c r="M264" s="189" t="s">
        <v>535</v>
      </c>
      <c r="N264" s="181" t="s">
        <v>426</v>
      </c>
      <c r="O264" s="185"/>
      <c r="P264" s="186" t="s">
        <v>427</v>
      </c>
      <c r="Q264" s="181" t="s">
        <v>428</v>
      </c>
      <c r="R264" s="178" t="s">
        <v>2143</v>
      </c>
      <c r="S264" s="181" t="s">
        <v>60</v>
      </c>
      <c r="T264" s="181" t="s">
        <v>638</v>
      </c>
      <c r="U264" s="181" t="s">
        <v>1027</v>
      </c>
      <c r="V264" s="181"/>
      <c r="W264" s="181" t="s">
        <v>490</v>
      </c>
      <c r="X264" s="181" t="s">
        <v>14</v>
      </c>
      <c r="Y264" s="181" t="s">
        <v>921</v>
      </c>
      <c r="Z264" s="181" t="s">
        <v>2144</v>
      </c>
      <c r="AA264" s="181" t="s">
        <v>3</v>
      </c>
      <c r="AB264" s="181" t="s">
        <v>453</v>
      </c>
      <c r="AC264" s="181" t="s">
        <v>2145</v>
      </c>
      <c r="AD264" s="187" t="s">
        <v>2146</v>
      </c>
      <c r="AE264" s="181" t="s">
        <v>2147</v>
      </c>
      <c r="AF264" s="181" t="s">
        <v>2148</v>
      </c>
      <c r="AG264" s="181" t="s">
        <v>2149</v>
      </c>
      <c r="AH264" s="181" t="s">
        <v>2150</v>
      </c>
      <c r="AI264" s="187">
        <v>0</v>
      </c>
      <c r="AJ264" s="187">
        <v>0</v>
      </c>
      <c r="AK264" s="187">
        <v>0</v>
      </c>
      <c r="AL264" s="187">
        <f t="shared" si="40"/>
        <v>0</v>
      </c>
      <c r="AM264" s="187">
        <v>0</v>
      </c>
      <c r="AN264" s="187">
        <v>0</v>
      </c>
      <c r="AO264" s="187">
        <v>0</v>
      </c>
      <c r="AP264" s="187">
        <f t="shared" si="41"/>
        <v>0</v>
      </c>
      <c r="AQ264" s="187">
        <f t="shared" si="42"/>
        <v>0</v>
      </c>
      <c r="AR264" s="187">
        <f t="shared" si="43"/>
        <v>0</v>
      </c>
      <c r="AS264" s="187">
        <f t="shared" si="44"/>
        <v>0</v>
      </c>
      <c r="AT264" s="187">
        <f t="shared" si="45"/>
        <v>0</v>
      </c>
    </row>
    <row r="265" spans="1:46" x14ac:dyDescent="0.25">
      <c r="A265" s="181" t="s">
        <v>2151</v>
      </c>
      <c r="B265" s="181">
        <v>20.4649</v>
      </c>
      <c r="C265" s="181" t="s">
        <v>532</v>
      </c>
      <c r="D265" s="182" t="s">
        <v>2119</v>
      </c>
      <c r="E265" s="181" t="s">
        <v>547</v>
      </c>
      <c r="F265" s="181" t="s">
        <v>2113</v>
      </c>
      <c r="G265" s="181"/>
      <c r="H265" s="189">
        <v>0</v>
      </c>
      <c r="I265" s="189">
        <v>0</v>
      </c>
      <c r="J265" s="189" t="s">
        <v>2114</v>
      </c>
      <c r="K265" s="189"/>
      <c r="L265" s="189"/>
      <c r="M265" s="189" t="s">
        <v>535</v>
      </c>
      <c r="N265" s="181" t="s">
        <v>426</v>
      </c>
      <c r="O265" s="185"/>
      <c r="P265" s="186" t="s">
        <v>427</v>
      </c>
      <c r="Q265" s="181" t="s">
        <v>428</v>
      </c>
      <c r="R265" s="178" t="s">
        <v>2152</v>
      </c>
      <c r="S265" s="181" t="s">
        <v>65</v>
      </c>
      <c r="T265" s="181" t="s">
        <v>638</v>
      </c>
      <c r="U265" s="181" t="s">
        <v>1027</v>
      </c>
      <c r="V265" s="181"/>
      <c r="W265" s="181" t="s">
        <v>490</v>
      </c>
      <c r="X265" s="181" t="s">
        <v>14</v>
      </c>
      <c r="Y265" s="181" t="s">
        <v>751</v>
      </c>
      <c r="Z265" s="181" t="s">
        <v>752</v>
      </c>
      <c r="AA265" s="181" t="s">
        <v>753</v>
      </c>
      <c r="AB265" s="181" t="s">
        <v>754</v>
      </c>
      <c r="AC265" s="181" t="s">
        <v>755</v>
      </c>
      <c r="AD265" s="187" t="s">
        <v>439</v>
      </c>
      <c r="AE265" s="181" t="s">
        <v>2122</v>
      </c>
      <c r="AF265" s="181" t="s">
        <v>2123</v>
      </c>
      <c r="AG265" s="181" t="s">
        <v>439</v>
      </c>
      <c r="AH265" s="181" t="s">
        <v>2122</v>
      </c>
      <c r="AI265" s="187">
        <v>20720700</v>
      </c>
      <c r="AJ265" s="187">
        <v>0</v>
      </c>
      <c r="AK265" s="187">
        <v>0</v>
      </c>
      <c r="AL265" s="187">
        <f t="shared" si="40"/>
        <v>20720700</v>
      </c>
      <c r="AM265" s="187">
        <v>0</v>
      </c>
      <c r="AN265" s="187">
        <v>0</v>
      </c>
      <c r="AO265" s="187">
        <v>0</v>
      </c>
      <c r="AP265" s="187">
        <f t="shared" si="41"/>
        <v>0</v>
      </c>
      <c r="AQ265" s="187">
        <f t="shared" si="42"/>
        <v>20720700</v>
      </c>
      <c r="AR265" s="187">
        <f t="shared" si="43"/>
        <v>0</v>
      </c>
      <c r="AS265" s="187">
        <f t="shared" si="44"/>
        <v>190630.44</v>
      </c>
      <c r="AT265" s="187">
        <f t="shared" si="45"/>
        <v>190630.44</v>
      </c>
    </row>
    <row r="266" spans="1:46" ht="30" x14ac:dyDescent="0.25">
      <c r="A266" s="181" t="s">
        <v>2153</v>
      </c>
      <c r="B266" s="181">
        <v>2.0741999999999998</v>
      </c>
      <c r="C266" s="181" t="s">
        <v>532</v>
      </c>
      <c r="D266" s="182" t="s">
        <v>919</v>
      </c>
      <c r="E266" s="181" t="s">
        <v>445</v>
      </c>
      <c r="F266" s="181" t="s">
        <v>2154</v>
      </c>
      <c r="G266" s="181">
        <v>0</v>
      </c>
      <c r="H266" s="189">
        <v>0</v>
      </c>
      <c r="I266" s="189"/>
      <c r="J266" s="189"/>
      <c r="K266" s="189"/>
      <c r="L266" s="189"/>
      <c r="M266" s="189" t="s">
        <v>535</v>
      </c>
      <c r="N266" s="181" t="s">
        <v>522</v>
      </c>
      <c r="O266" s="185"/>
      <c r="P266" s="186" t="s">
        <v>427</v>
      </c>
      <c r="Q266" s="181" t="s">
        <v>428</v>
      </c>
      <c r="R266" s="178" t="s">
        <v>2155</v>
      </c>
      <c r="S266" s="181" t="s">
        <v>60</v>
      </c>
      <c r="T266" s="181" t="s">
        <v>638</v>
      </c>
      <c r="U266" s="181" t="s">
        <v>639</v>
      </c>
      <c r="V266" s="181"/>
      <c r="W266" s="181" t="s">
        <v>490</v>
      </c>
      <c r="X266" s="181" t="s">
        <v>14</v>
      </c>
      <c r="Y266" s="181" t="s">
        <v>921</v>
      </c>
      <c r="Z266" s="181" t="s">
        <v>2144</v>
      </c>
      <c r="AA266" s="181" t="s">
        <v>3</v>
      </c>
      <c r="AB266" s="181" t="s">
        <v>453</v>
      </c>
      <c r="AC266" s="181" t="s">
        <v>2145</v>
      </c>
      <c r="AD266" s="187" t="s">
        <v>2156</v>
      </c>
      <c r="AE266" s="181" t="s">
        <v>2157</v>
      </c>
      <c r="AF266" s="181" t="s">
        <v>2148</v>
      </c>
      <c r="AG266" s="181" t="s">
        <v>2149</v>
      </c>
      <c r="AH266" s="181" t="s">
        <v>2150</v>
      </c>
      <c r="AI266" s="187">
        <v>0</v>
      </c>
      <c r="AJ266" s="187">
        <v>0</v>
      </c>
      <c r="AK266" s="187">
        <v>0</v>
      </c>
      <c r="AL266" s="187">
        <f t="shared" si="40"/>
        <v>0</v>
      </c>
      <c r="AM266" s="187">
        <v>0</v>
      </c>
      <c r="AN266" s="187">
        <v>0</v>
      </c>
      <c r="AO266" s="187">
        <v>0</v>
      </c>
      <c r="AP266" s="187">
        <f t="shared" si="41"/>
        <v>0</v>
      </c>
      <c r="AQ266" s="187">
        <f t="shared" si="42"/>
        <v>0</v>
      </c>
      <c r="AR266" s="187">
        <f t="shared" si="43"/>
        <v>0</v>
      </c>
      <c r="AS266" s="187">
        <f t="shared" si="44"/>
        <v>0</v>
      </c>
      <c r="AT266" s="187">
        <f t="shared" si="45"/>
        <v>0</v>
      </c>
    </row>
    <row r="267" spans="1:46" x14ac:dyDescent="0.25">
      <c r="A267" s="181" t="s">
        <v>2158</v>
      </c>
      <c r="B267" s="181">
        <v>1.4184000000000001</v>
      </c>
      <c r="C267" s="181" t="s">
        <v>532</v>
      </c>
      <c r="D267" s="182" t="s">
        <v>2148</v>
      </c>
      <c r="E267" s="181" t="s">
        <v>547</v>
      </c>
      <c r="F267" s="181"/>
      <c r="G267" s="181"/>
      <c r="H267" s="189"/>
      <c r="I267" s="189"/>
      <c r="J267" s="189"/>
      <c r="K267" s="189"/>
      <c r="L267" s="189"/>
      <c r="M267" s="189" t="s">
        <v>535</v>
      </c>
      <c r="N267" s="181" t="s">
        <v>522</v>
      </c>
      <c r="O267" s="185"/>
      <c r="P267" s="186" t="s">
        <v>427</v>
      </c>
      <c r="Q267" s="181" t="s">
        <v>428</v>
      </c>
      <c r="R267" s="178" t="s">
        <v>2159</v>
      </c>
      <c r="S267" s="181" t="s">
        <v>60</v>
      </c>
      <c r="T267" s="181" t="s">
        <v>638</v>
      </c>
      <c r="U267" s="181" t="s">
        <v>639</v>
      </c>
      <c r="V267" s="181"/>
      <c r="W267" s="181" t="s">
        <v>503</v>
      </c>
      <c r="X267" s="181" t="s">
        <v>504</v>
      </c>
      <c r="Y267" s="181" t="s">
        <v>751</v>
      </c>
      <c r="Z267" s="181" t="s">
        <v>752</v>
      </c>
      <c r="AA267" s="181" t="s">
        <v>753</v>
      </c>
      <c r="AB267" s="181" t="s">
        <v>754</v>
      </c>
      <c r="AC267" s="181" t="s">
        <v>755</v>
      </c>
      <c r="AD267" s="187" t="s">
        <v>439</v>
      </c>
      <c r="AE267" s="181" t="s">
        <v>2160</v>
      </c>
      <c r="AF267" s="181" t="s">
        <v>2161</v>
      </c>
      <c r="AG267" s="181" t="s">
        <v>1483</v>
      </c>
      <c r="AH267" s="181" t="s">
        <v>2162</v>
      </c>
      <c r="AI267" s="187">
        <v>1336000</v>
      </c>
      <c r="AJ267" s="187">
        <v>0</v>
      </c>
      <c r="AK267" s="187">
        <v>100</v>
      </c>
      <c r="AL267" s="187">
        <f t="shared" si="40"/>
        <v>1336100</v>
      </c>
      <c r="AM267" s="187">
        <v>185400</v>
      </c>
      <c r="AN267" s="187">
        <v>0</v>
      </c>
      <c r="AO267" s="187">
        <v>224900</v>
      </c>
      <c r="AP267" s="187">
        <f t="shared" si="41"/>
        <v>410300</v>
      </c>
      <c r="AQ267" s="187">
        <f t="shared" si="42"/>
        <v>925800</v>
      </c>
      <c r="AR267" s="187">
        <f t="shared" si="43"/>
        <v>3963.498</v>
      </c>
      <c r="AS267" s="187">
        <f t="shared" si="44"/>
        <v>12292.12</v>
      </c>
      <c r="AT267" s="187">
        <f t="shared" si="45"/>
        <v>8328.6220000000012</v>
      </c>
    </row>
    <row r="268" spans="1:46" x14ac:dyDescent="0.25">
      <c r="A268" s="181" t="s">
        <v>2163</v>
      </c>
      <c r="B268" s="181">
        <v>0.97789999999999999</v>
      </c>
      <c r="C268" s="181" t="s">
        <v>532</v>
      </c>
      <c r="D268" s="182" t="s">
        <v>2119</v>
      </c>
      <c r="E268" s="181" t="s">
        <v>547</v>
      </c>
      <c r="F268" s="181" t="s">
        <v>2113</v>
      </c>
      <c r="G268" s="181"/>
      <c r="H268" s="189">
        <v>0</v>
      </c>
      <c r="I268" s="189">
        <v>0</v>
      </c>
      <c r="J268" s="189" t="s">
        <v>2114</v>
      </c>
      <c r="K268" s="189"/>
      <c r="L268" s="189"/>
      <c r="M268" s="189" t="s">
        <v>535</v>
      </c>
      <c r="N268" s="181" t="s">
        <v>522</v>
      </c>
      <c r="O268" s="185"/>
      <c r="P268" s="186" t="s">
        <v>427</v>
      </c>
      <c r="Q268" s="181" t="s">
        <v>428</v>
      </c>
      <c r="R268" s="178" t="s">
        <v>2164</v>
      </c>
      <c r="S268" s="181" t="s">
        <v>60</v>
      </c>
      <c r="T268" s="181" t="s">
        <v>638</v>
      </c>
      <c r="U268" s="181" t="s">
        <v>639</v>
      </c>
      <c r="V268" s="181"/>
      <c r="W268" s="181" t="s">
        <v>503</v>
      </c>
      <c r="X268" s="181" t="s">
        <v>504</v>
      </c>
      <c r="Y268" s="181" t="s">
        <v>751</v>
      </c>
      <c r="Z268" s="181" t="s">
        <v>752</v>
      </c>
      <c r="AA268" s="181" t="s">
        <v>753</v>
      </c>
      <c r="AB268" s="181" t="s">
        <v>754</v>
      </c>
      <c r="AC268" s="181" t="s">
        <v>755</v>
      </c>
      <c r="AD268" s="187" t="s">
        <v>439</v>
      </c>
      <c r="AE268" s="181" t="s">
        <v>2122</v>
      </c>
      <c r="AF268" s="181" t="s">
        <v>2123</v>
      </c>
      <c r="AG268" s="181" t="s">
        <v>439</v>
      </c>
      <c r="AH268" s="181" t="s">
        <v>2122</v>
      </c>
      <c r="AI268" s="187">
        <v>890000</v>
      </c>
      <c r="AJ268" s="187">
        <v>0</v>
      </c>
      <c r="AK268" s="187">
        <v>100</v>
      </c>
      <c r="AL268" s="187">
        <f t="shared" si="40"/>
        <v>890100</v>
      </c>
      <c r="AM268" s="187">
        <v>127800</v>
      </c>
      <c r="AN268" s="187">
        <v>0</v>
      </c>
      <c r="AO268" s="187">
        <v>173900</v>
      </c>
      <c r="AP268" s="187">
        <f t="shared" si="41"/>
        <v>301700</v>
      </c>
      <c r="AQ268" s="187">
        <f t="shared" si="42"/>
        <v>588400</v>
      </c>
      <c r="AR268" s="187">
        <f t="shared" si="43"/>
        <v>2914.422</v>
      </c>
      <c r="AS268" s="187">
        <f t="shared" si="44"/>
        <v>8188.92</v>
      </c>
      <c r="AT268" s="187">
        <f t="shared" si="45"/>
        <v>5274.4979999999996</v>
      </c>
    </row>
    <row r="269" spans="1:46" x14ac:dyDescent="0.25">
      <c r="A269" s="181" t="s">
        <v>2165</v>
      </c>
      <c r="B269" s="181">
        <v>6.5176999999999996</v>
      </c>
      <c r="C269" s="181" t="s">
        <v>532</v>
      </c>
      <c r="D269" s="182" t="s">
        <v>2129</v>
      </c>
      <c r="E269" s="181" t="s">
        <v>547</v>
      </c>
      <c r="F269" s="181" t="s">
        <v>2130</v>
      </c>
      <c r="G269" s="181">
        <v>0</v>
      </c>
      <c r="H269" s="189">
        <v>0</v>
      </c>
      <c r="I269" s="189">
        <v>0</v>
      </c>
      <c r="K269" s="189"/>
      <c r="L269" s="189"/>
      <c r="M269" s="189" t="s">
        <v>535</v>
      </c>
      <c r="N269" s="181" t="s">
        <v>459</v>
      </c>
      <c r="O269" s="185"/>
      <c r="P269" s="186" t="s">
        <v>427</v>
      </c>
      <c r="Q269" s="181" t="s">
        <v>428</v>
      </c>
      <c r="R269" s="178" t="s">
        <v>2166</v>
      </c>
      <c r="S269" s="181" t="s">
        <v>60</v>
      </c>
      <c r="T269" s="181" t="s">
        <v>638</v>
      </c>
      <c r="U269" s="181" t="s">
        <v>639</v>
      </c>
      <c r="V269" s="181"/>
      <c r="W269" s="181" t="s">
        <v>490</v>
      </c>
      <c r="X269" s="181" t="s">
        <v>14</v>
      </c>
      <c r="Y269" s="181" t="s">
        <v>2106</v>
      </c>
      <c r="Z269" s="181" t="s">
        <v>2107</v>
      </c>
      <c r="AA269" s="181" t="s">
        <v>2108</v>
      </c>
      <c r="AB269" s="181" t="s">
        <v>453</v>
      </c>
      <c r="AC269" s="181" t="s">
        <v>2133</v>
      </c>
      <c r="AD269" s="187" t="s">
        <v>2134</v>
      </c>
      <c r="AE269" s="181" t="s">
        <v>2135</v>
      </c>
      <c r="AF269" s="181" t="s">
        <v>2136</v>
      </c>
      <c r="AG269" s="181" t="s">
        <v>2137</v>
      </c>
      <c r="AH269" s="181" t="s">
        <v>2138</v>
      </c>
      <c r="AI269" s="187">
        <v>6599200</v>
      </c>
      <c r="AJ269" s="187">
        <v>0</v>
      </c>
      <c r="AK269" s="187">
        <v>0</v>
      </c>
      <c r="AL269" s="187">
        <f t="shared" si="40"/>
        <v>6599200</v>
      </c>
      <c r="AM269" s="187">
        <v>3167400</v>
      </c>
      <c r="AN269" s="187">
        <v>0</v>
      </c>
      <c r="AO269" s="187">
        <v>0</v>
      </c>
      <c r="AP269" s="187">
        <f t="shared" si="41"/>
        <v>3167400</v>
      </c>
      <c r="AQ269" s="187">
        <f t="shared" si="42"/>
        <v>3431800</v>
      </c>
      <c r="AR269" s="187">
        <f t="shared" si="43"/>
        <v>30597.083999999999</v>
      </c>
      <c r="AS269" s="187">
        <f t="shared" si="44"/>
        <v>60712.639999999999</v>
      </c>
      <c r="AT269" s="187">
        <f t="shared" si="45"/>
        <v>30115.556</v>
      </c>
    </row>
    <row r="270" spans="1:46" x14ac:dyDescent="0.25">
      <c r="A270" s="181" t="s">
        <v>350</v>
      </c>
      <c r="B270" s="181">
        <v>51.835000000000001</v>
      </c>
      <c r="C270" s="181" t="s">
        <v>532</v>
      </c>
      <c r="D270" s="182" t="s">
        <v>422</v>
      </c>
      <c r="E270" s="181" t="s">
        <v>2167</v>
      </c>
      <c r="F270" s="181" t="s">
        <v>2168</v>
      </c>
      <c r="G270" s="181">
        <v>3</v>
      </c>
      <c r="H270" s="189">
        <v>0</v>
      </c>
      <c r="I270" s="189"/>
      <c r="J270" s="189"/>
      <c r="K270" s="189"/>
      <c r="L270" s="189"/>
      <c r="M270" s="189" t="s">
        <v>535</v>
      </c>
      <c r="N270" s="181" t="s">
        <v>573</v>
      </c>
      <c r="O270" s="185"/>
      <c r="P270" s="186" t="s">
        <v>427</v>
      </c>
      <c r="Q270" s="181" t="s">
        <v>428</v>
      </c>
      <c r="R270" s="178" t="s">
        <v>2169</v>
      </c>
      <c r="S270" s="181" t="s">
        <v>349</v>
      </c>
      <c r="T270" s="181" t="s">
        <v>638</v>
      </c>
      <c r="U270" s="181" t="s">
        <v>639</v>
      </c>
      <c r="V270" s="181"/>
      <c r="W270" s="181" t="s">
        <v>490</v>
      </c>
      <c r="X270" s="181" t="s">
        <v>14</v>
      </c>
      <c r="Y270" s="181" t="s">
        <v>434</v>
      </c>
      <c r="Z270" s="181" t="s">
        <v>435</v>
      </c>
      <c r="AA270" s="181" t="s">
        <v>436</v>
      </c>
      <c r="AB270" s="181" t="s">
        <v>437</v>
      </c>
      <c r="AC270" s="181" t="s">
        <v>438</v>
      </c>
      <c r="AD270" s="187" t="s">
        <v>439</v>
      </c>
      <c r="AE270" s="181" t="s">
        <v>2170</v>
      </c>
      <c r="AF270" s="181" t="s">
        <v>2171</v>
      </c>
      <c r="AG270" s="181" t="s">
        <v>2172</v>
      </c>
      <c r="AH270" s="181" t="s">
        <v>2173</v>
      </c>
      <c r="AI270" s="187">
        <v>52482900</v>
      </c>
      <c r="AJ270" s="187">
        <v>0</v>
      </c>
      <c r="AK270" s="187">
        <v>0</v>
      </c>
      <c r="AL270" s="187">
        <f t="shared" si="40"/>
        <v>52482900</v>
      </c>
      <c r="AM270" s="187">
        <v>0</v>
      </c>
      <c r="AN270" s="187">
        <v>0</v>
      </c>
      <c r="AO270" s="187">
        <v>0</v>
      </c>
      <c r="AP270" s="187">
        <f t="shared" si="41"/>
        <v>0</v>
      </c>
      <c r="AQ270" s="187">
        <f t="shared" si="42"/>
        <v>52482900</v>
      </c>
      <c r="AR270" s="187">
        <f t="shared" si="43"/>
        <v>0</v>
      </c>
      <c r="AS270" s="187">
        <f t="shared" si="44"/>
        <v>482842.68</v>
      </c>
      <c r="AT270" s="187">
        <f t="shared" si="45"/>
        <v>482842.68</v>
      </c>
    </row>
    <row r="271" spans="1:46" x14ac:dyDescent="0.25">
      <c r="A271" s="181" t="s">
        <v>2174</v>
      </c>
      <c r="B271" s="181">
        <v>21.7422</v>
      </c>
      <c r="C271" s="181" t="s">
        <v>532</v>
      </c>
      <c r="D271" s="182" t="s">
        <v>422</v>
      </c>
      <c r="E271" s="181" t="s">
        <v>2167</v>
      </c>
      <c r="F271" s="181" t="s">
        <v>2175</v>
      </c>
      <c r="G271" s="181">
        <v>0</v>
      </c>
      <c r="H271" s="188">
        <v>0</v>
      </c>
      <c r="I271" s="189">
        <v>0</v>
      </c>
      <c r="J271" s="189"/>
      <c r="K271" s="189"/>
      <c r="L271" s="189"/>
      <c r="M271" s="189" t="s">
        <v>425</v>
      </c>
      <c r="N271" s="181" t="s">
        <v>522</v>
      </c>
      <c r="O271" s="185"/>
      <c r="P271" s="186" t="s">
        <v>427</v>
      </c>
      <c r="Q271" s="181" t="s">
        <v>428</v>
      </c>
      <c r="R271" s="178" t="s">
        <v>2176</v>
      </c>
      <c r="S271" s="181" t="s">
        <v>2177</v>
      </c>
      <c r="T271" s="181" t="s">
        <v>638</v>
      </c>
      <c r="U271" s="181" t="s">
        <v>639</v>
      </c>
      <c r="V271" s="181"/>
      <c r="W271" s="181" t="s">
        <v>490</v>
      </c>
      <c r="X271" s="181" t="s">
        <v>14</v>
      </c>
      <c r="Y271" s="181" t="s">
        <v>434</v>
      </c>
      <c r="Z271" s="181" t="s">
        <v>435</v>
      </c>
      <c r="AA271" s="181" t="s">
        <v>436</v>
      </c>
      <c r="AB271" s="181" t="s">
        <v>437</v>
      </c>
      <c r="AC271" s="181" t="s">
        <v>438</v>
      </c>
      <c r="AD271" s="187" t="s">
        <v>439</v>
      </c>
      <c r="AE271" s="181" t="s">
        <v>2178</v>
      </c>
      <c r="AF271" s="181" t="s">
        <v>2179</v>
      </c>
      <c r="AG271" s="181" t="s">
        <v>2180</v>
      </c>
      <c r="AH271" s="181" t="s">
        <v>2181</v>
      </c>
      <c r="AI271" s="187">
        <v>21914000</v>
      </c>
      <c r="AJ271" s="187">
        <v>0</v>
      </c>
      <c r="AK271" s="187">
        <v>0</v>
      </c>
      <c r="AL271" s="187">
        <f t="shared" si="40"/>
        <v>21914000</v>
      </c>
      <c r="AM271" s="187">
        <v>2374100</v>
      </c>
      <c r="AN271" s="187">
        <v>0</v>
      </c>
      <c r="AO271" s="187">
        <v>0</v>
      </c>
      <c r="AP271" s="187">
        <f t="shared" si="41"/>
        <v>2374100</v>
      </c>
      <c r="AQ271" s="187">
        <f t="shared" si="42"/>
        <v>19539900</v>
      </c>
      <c r="AR271" s="187">
        <f t="shared" si="43"/>
        <v>22933.806</v>
      </c>
      <c r="AS271" s="187">
        <f t="shared" si="44"/>
        <v>201608.80000000002</v>
      </c>
      <c r="AT271" s="187">
        <f t="shared" si="45"/>
        <v>178674.99400000001</v>
      </c>
    </row>
    <row r="272" spans="1:46" ht="30" x14ac:dyDescent="0.25">
      <c r="A272" s="181" t="s">
        <v>2182</v>
      </c>
      <c r="B272" s="181">
        <v>0.94489999999999996</v>
      </c>
      <c r="C272" s="181" t="s">
        <v>532</v>
      </c>
      <c r="D272" s="182" t="s">
        <v>919</v>
      </c>
      <c r="E272" s="181" t="s">
        <v>445</v>
      </c>
      <c r="F272" s="181" t="s">
        <v>446</v>
      </c>
      <c r="G272" s="181">
        <v>0</v>
      </c>
      <c r="H272" s="189">
        <v>0</v>
      </c>
      <c r="I272" s="189"/>
      <c r="J272" s="189"/>
      <c r="K272" s="189"/>
      <c r="L272" s="189"/>
      <c r="M272" s="189" t="s">
        <v>535</v>
      </c>
      <c r="N272" s="181" t="s">
        <v>487</v>
      </c>
      <c r="O272" s="185"/>
      <c r="P272" s="186" t="s">
        <v>427</v>
      </c>
      <c r="Q272" s="181" t="s">
        <v>428</v>
      </c>
      <c r="R272" s="178" t="s">
        <v>2183</v>
      </c>
      <c r="S272" s="181" t="s">
        <v>60</v>
      </c>
      <c r="T272" s="181" t="s">
        <v>638</v>
      </c>
      <c r="U272" s="181" t="s">
        <v>639</v>
      </c>
      <c r="V272" s="181"/>
      <c r="W272" s="181" t="s">
        <v>490</v>
      </c>
      <c r="X272" s="181" t="s">
        <v>14</v>
      </c>
      <c r="Y272" s="181" t="s">
        <v>921</v>
      </c>
      <c r="Z272" s="181" t="s">
        <v>2144</v>
      </c>
      <c r="AA272" s="181" t="s">
        <v>3</v>
      </c>
      <c r="AB272" s="181" t="s">
        <v>453</v>
      </c>
      <c r="AC272" s="181" t="s">
        <v>2145</v>
      </c>
      <c r="AD272" s="187" t="s">
        <v>505</v>
      </c>
      <c r="AE272" s="181" t="s">
        <v>2157</v>
      </c>
      <c r="AF272" s="181" t="s">
        <v>2148</v>
      </c>
      <c r="AG272" s="181" t="s">
        <v>2149</v>
      </c>
      <c r="AH272" s="181" t="s">
        <v>2150</v>
      </c>
      <c r="AI272" s="187">
        <v>0</v>
      </c>
      <c r="AJ272" s="187">
        <v>0</v>
      </c>
      <c r="AK272" s="187">
        <v>0</v>
      </c>
      <c r="AL272" s="187">
        <f t="shared" si="40"/>
        <v>0</v>
      </c>
      <c r="AM272" s="187">
        <v>0</v>
      </c>
      <c r="AN272" s="187">
        <v>0</v>
      </c>
      <c r="AO272" s="187">
        <v>0</v>
      </c>
      <c r="AP272" s="187">
        <f t="shared" si="41"/>
        <v>0</v>
      </c>
      <c r="AQ272" s="187">
        <f t="shared" si="42"/>
        <v>0</v>
      </c>
      <c r="AR272" s="187">
        <f t="shared" si="43"/>
        <v>0</v>
      </c>
      <c r="AS272" s="187">
        <f t="shared" si="44"/>
        <v>0</v>
      </c>
      <c r="AT272" s="187">
        <f t="shared" si="45"/>
        <v>0</v>
      </c>
    </row>
    <row r="273" spans="1:46" x14ac:dyDescent="0.25">
      <c r="A273" s="181" t="s">
        <v>2184</v>
      </c>
      <c r="B273" s="181">
        <v>48.251899999999999</v>
      </c>
      <c r="C273" s="181" t="s">
        <v>532</v>
      </c>
      <c r="D273" s="182" t="s">
        <v>422</v>
      </c>
      <c r="E273" s="181" t="s">
        <v>2167</v>
      </c>
      <c r="F273" s="181" t="s">
        <v>2175</v>
      </c>
      <c r="G273" s="181">
        <v>0</v>
      </c>
      <c r="H273" s="189">
        <v>0</v>
      </c>
      <c r="I273" s="189">
        <v>0</v>
      </c>
      <c r="J273" s="189"/>
      <c r="K273" s="189"/>
      <c r="L273" s="189"/>
      <c r="M273" s="189" t="s">
        <v>425</v>
      </c>
      <c r="N273" s="181" t="s">
        <v>522</v>
      </c>
      <c r="O273" s="185"/>
      <c r="P273" s="186" t="s">
        <v>427</v>
      </c>
      <c r="Q273" s="181" t="s">
        <v>428</v>
      </c>
      <c r="R273" s="178" t="s">
        <v>2185</v>
      </c>
      <c r="S273" s="181" t="s">
        <v>2016</v>
      </c>
      <c r="T273" s="181" t="s">
        <v>638</v>
      </c>
      <c r="U273" s="181" t="s">
        <v>639</v>
      </c>
      <c r="V273" s="181"/>
      <c r="W273" s="181" t="s">
        <v>490</v>
      </c>
      <c r="X273" s="181" t="s">
        <v>14</v>
      </c>
      <c r="Y273" s="181" t="s">
        <v>434</v>
      </c>
      <c r="Z273" s="181" t="s">
        <v>435</v>
      </c>
      <c r="AA273" s="181" t="s">
        <v>436</v>
      </c>
      <c r="AB273" s="181" t="s">
        <v>437</v>
      </c>
      <c r="AC273" s="181" t="s">
        <v>438</v>
      </c>
      <c r="AD273" s="187" t="s">
        <v>439</v>
      </c>
      <c r="AE273" s="181" t="s">
        <v>2178</v>
      </c>
      <c r="AF273" s="181" t="s">
        <v>2179</v>
      </c>
      <c r="AG273" s="181" t="s">
        <v>2180</v>
      </c>
      <c r="AH273" s="181" t="s">
        <v>2181</v>
      </c>
      <c r="AI273" s="187">
        <v>48755100</v>
      </c>
      <c r="AJ273" s="187">
        <v>0</v>
      </c>
      <c r="AK273" s="187">
        <v>0</v>
      </c>
      <c r="AL273" s="187">
        <f t="shared" si="40"/>
        <v>48755100</v>
      </c>
      <c r="AM273" s="187">
        <v>4973000</v>
      </c>
      <c r="AN273" s="187">
        <v>0</v>
      </c>
      <c r="AO273" s="187">
        <v>294500</v>
      </c>
      <c r="AP273" s="187">
        <f t="shared" si="41"/>
        <v>5267500</v>
      </c>
      <c r="AQ273" s="187">
        <f t="shared" si="42"/>
        <v>43487600</v>
      </c>
      <c r="AR273" s="187">
        <f t="shared" si="43"/>
        <v>50884.049999999996</v>
      </c>
      <c r="AS273" s="187">
        <f t="shared" si="44"/>
        <v>448546.92000000004</v>
      </c>
      <c r="AT273" s="187">
        <f t="shared" si="45"/>
        <v>397662.87000000005</v>
      </c>
    </row>
    <row r="274" spans="1:46" x14ac:dyDescent="0.25">
      <c r="A274" s="181" t="s">
        <v>2186</v>
      </c>
      <c r="B274" s="181">
        <v>0.27500000000000002</v>
      </c>
      <c r="C274" s="181" t="s">
        <v>532</v>
      </c>
      <c r="D274" s="182" t="s">
        <v>422</v>
      </c>
      <c r="E274" s="181" t="s">
        <v>547</v>
      </c>
      <c r="F274" s="181"/>
      <c r="G274" s="181"/>
      <c r="H274" s="189"/>
      <c r="I274" s="189"/>
      <c r="J274" s="189"/>
      <c r="K274" s="189"/>
      <c r="L274" s="189"/>
      <c r="M274" s="189" t="s">
        <v>425</v>
      </c>
      <c r="N274" s="181" t="s">
        <v>487</v>
      </c>
      <c r="O274" s="185"/>
      <c r="P274" s="186" t="s">
        <v>427</v>
      </c>
      <c r="Q274" s="181" t="s">
        <v>428</v>
      </c>
      <c r="R274" s="178" t="s">
        <v>2187</v>
      </c>
      <c r="S274" s="181" t="s">
        <v>2188</v>
      </c>
      <c r="T274" s="181" t="s">
        <v>638</v>
      </c>
      <c r="U274" s="181" t="s">
        <v>639</v>
      </c>
      <c r="V274" s="181"/>
      <c r="W274" s="181" t="s">
        <v>490</v>
      </c>
      <c r="X274" s="181" t="s">
        <v>14</v>
      </c>
      <c r="Y274" s="181" t="s">
        <v>434</v>
      </c>
      <c r="Z274" s="181" t="s">
        <v>435</v>
      </c>
      <c r="AA274" s="181" t="s">
        <v>436</v>
      </c>
      <c r="AB274" s="181" t="s">
        <v>437</v>
      </c>
      <c r="AC274" s="181" t="s">
        <v>438</v>
      </c>
      <c r="AD274" s="187" t="s">
        <v>439</v>
      </c>
      <c r="AE274" s="181" t="s">
        <v>2189</v>
      </c>
      <c r="AF274" s="181" t="s">
        <v>2190</v>
      </c>
      <c r="AG274" s="181" t="s">
        <v>2180</v>
      </c>
      <c r="AH274" s="181" t="s">
        <v>2181</v>
      </c>
      <c r="AI274" s="187">
        <v>278400</v>
      </c>
      <c r="AJ274" s="187">
        <v>0</v>
      </c>
      <c r="AK274" s="187">
        <v>0</v>
      </c>
      <c r="AL274" s="187">
        <f t="shared" si="40"/>
        <v>278400</v>
      </c>
      <c r="AM274" s="187">
        <v>96700</v>
      </c>
      <c r="AN274" s="187">
        <v>0</v>
      </c>
      <c r="AO274" s="187">
        <v>0</v>
      </c>
      <c r="AP274" s="187">
        <f t="shared" si="41"/>
        <v>96700</v>
      </c>
      <c r="AQ274" s="187">
        <f t="shared" si="42"/>
        <v>181700</v>
      </c>
      <c r="AR274" s="187">
        <f t="shared" si="43"/>
        <v>934.12199999999996</v>
      </c>
      <c r="AS274" s="187">
        <f t="shared" si="44"/>
        <v>2561.2800000000002</v>
      </c>
      <c r="AT274" s="187">
        <f t="shared" si="45"/>
        <v>1627.1580000000004</v>
      </c>
    </row>
    <row r="275" spans="1:46" ht="30" x14ac:dyDescent="0.25">
      <c r="A275" s="181" t="s">
        <v>2191</v>
      </c>
      <c r="B275" s="181">
        <v>2.7397999999999998</v>
      </c>
      <c r="C275" s="181" t="s">
        <v>8</v>
      </c>
      <c r="D275" s="182" t="s">
        <v>919</v>
      </c>
      <c r="E275" s="181" t="s">
        <v>445</v>
      </c>
      <c r="F275" s="181" t="s">
        <v>446</v>
      </c>
      <c r="G275" s="181">
        <v>0</v>
      </c>
      <c r="H275" s="189">
        <v>0</v>
      </c>
      <c r="I275" s="189"/>
      <c r="J275" s="189"/>
      <c r="K275" s="189"/>
      <c r="L275" s="189"/>
      <c r="M275" s="189" t="s">
        <v>535</v>
      </c>
      <c r="N275" s="181" t="s">
        <v>426</v>
      </c>
      <c r="O275" s="185"/>
      <c r="P275" s="186" t="s">
        <v>427</v>
      </c>
      <c r="Q275" s="181" t="s">
        <v>428</v>
      </c>
      <c r="R275" s="178" t="s">
        <v>2192</v>
      </c>
      <c r="S275" s="181" t="s">
        <v>67</v>
      </c>
      <c r="T275" s="181" t="s">
        <v>638</v>
      </c>
      <c r="U275" s="181" t="s">
        <v>639</v>
      </c>
      <c r="V275" s="181"/>
      <c r="W275" s="181" t="s">
        <v>448</v>
      </c>
      <c r="X275" s="181" t="s">
        <v>449</v>
      </c>
      <c r="Y275" s="181" t="s">
        <v>921</v>
      </c>
      <c r="Z275" s="181" t="s">
        <v>2144</v>
      </c>
      <c r="AA275" s="181" t="s">
        <v>3</v>
      </c>
      <c r="AB275" s="181" t="s">
        <v>453</v>
      </c>
      <c r="AC275" s="181" t="s">
        <v>2145</v>
      </c>
      <c r="AD275" s="187" t="s">
        <v>439</v>
      </c>
      <c r="AE275" s="181" t="s">
        <v>2193</v>
      </c>
      <c r="AF275" s="181" t="s">
        <v>919</v>
      </c>
      <c r="AG275" s="181" t="s">
        <v>439</v>
      </c>
      <c r="AH275" s="181" t="s">
        <v>2194</v>
      </c>
      <c r="AI275" s="187">
        <v>0</v>
      </c>
      <c r="AJ275" s="187">
        <v>0</v>
      </c>
      <c r="AK275" s="187">
        <v>0</v>
      </c>
      <c r="AL275" s="187">
        <f t="shared" si="40"/>
        <v>0</v>
      </c>
      <c r="AM275" s="187">
        <v>0</v>
      </c>
      <c r="AN275" s="187">
        <v>0</v>
      </c>
      <c r="AO275" s="187">
        <v>0</v>
      </c>
      <c r="AP275" s="187">
        <f t="shared" si="41"/>
        <v>0</v>
      </c>
      <c r="AQ275" s="187">
        <f t="shared" si="42"/>
        <v>0</v>
      </c>
      <c r="AR275" s="187">
        <f t="shared" si="43"/>
        <v>0</v>
      </c>
      <c r="AS275" s="187">
        <f t="shared" si="44"/>
        <v>0</v>
      </c>
      <c r="AT275" s="187">
        <f t="shared" si="45"/>
        <v>0</v>
      </c>
    </row>
    <row r="276" spans="1:46" x14ac:dyDescent="0.25">
      <c r="A276" s="181" t="s">
        <v>2195</v>
      </c>
      <c r="B276" s="181">
        <v>2.4472999999999998</v>
      </c>
      <c r="C276" s="181" t="s">
        <v>8</v>
      </c>
      <c r="D276" s="182" t="s">
        <v>240</v>
      </c>
      <c r="E276" s="181" t="s">
        <v>547</v>
      </c>
      <c r="F276" s="181"/>
      <c r="G276" s="181">
        <v>0</v>
      </c>
      <c r="H276" s="189">
        <v>0</v>
      </c>
      <c r="I276" s="189">
        <v>0</v>
      </c>
      <c r="J276" s="189"/>
      <c r="K276" s="189"/>
      <c r="L276" s="189"/>
      <c r="M276" s="189" t="s">
        <v>535</v>
      </c>
      <c r="N276" s="181" t="s">
        <v>426</v>
      </c>
      <c r="O276" s="185"/>
      <c r="P276" s="186" t="s">
        <v>427</v>
      </c>
      <c r="Q276" s="181" t="s">
        <v>428</v>
      </c>
      <c r="R276" s="178" t="s">
        <v>2196</v>
      </c>
      <c r="S276" s="181" t="s">
        <v>67</v>
      </c>
      <c r="T276" s="181" t="s">
        <v>638</v>
      </c>
      <c r="U276" s="181" t="s">
        <v>639</v>
      </c>
      <c r="V276" s="181"/>
      <c r="W276" s="181" t="s">
        <v>490</v>
      </c>
      <c r="X276" s="181" t="s">
        <v>14</v>
      </c>
      <c r="Y276" s="181" t="s">
        <v>2197</v>
      </c>
      <c r="Z276" s="181" t="s">
        <v>2198</v>
      </c>
      <c r="AA276" s="181" t="s">
        <v>2199</v>
      </c>
      <c r="AB276" s="181" t="s">
        <v>494</v>
      </c>
      <c r="AC276" s="181" t="s">
        <v>2200</v>
      </c>
      <c r="AD276" s="187" t="s">
        <v>2201</v>
      </c>
      <c r="AE276" s="181" t="s">
        <v>2202</v>
      </c>
      <c r="AF276" s="181" t="s">
        <v>2203</v>
      </c>
      <c r="AG276" s="181" t="s">
        <v>439</v>
      </c>
      <c r="AH276" s="181" t="s">
        <v>2204</v>
      </c>
      <c r="AI276" s="187">
        <v>2477900</v>
      </c>
      <c r="AJ276" s="187">
        <v>0</v>
      </c>
      <c r="AK276" s="187">
        <v>0</v>
      </c>
      <c r="AL276" s="187">
        <f t="shared" si="40"/>
        <v>2477900</v>
      </c>
      <c r="AM276" s="187">
        <v>2753200</v>
      </c>
      <c r="AN276" s="187">
        <v>0</v>
      </c>
      <c r="AO276" s="187">
        <v>0</v>
      </c>
      <c r="AP276" s="187">
        <f t="shared" si="41"/>
        <v>2753200</v>
      </c>
      <c r="AQ276" s="187">
        <f t="shared" si="42"/>
        <v>-275300</v>
      </c>
      <c r="AR276" s="187">
        <f t="shared" si="43"/>
        <v>26595.912</v>
      </c>
      <c r="AS276" s="187">
        <f t="shared" si="44"/>
        <v>22796.68</v>
      </c>
      <c r="AT276" s="187">
        <f t="shared" si="45"/>
        <v>-3799.232</v>
      </c>
    </row>
    <row r="277" spans="1:46" x14ac:dyDescent="0.25">
      <c r="A277" s="190" t="s">
        <v>29</v>
      </c>
      <c r="B277" s="181">
        <v>20.327100000000002</v>
      </c>
      <c r="C277" s="181" t="s">
        <v>8</v>
      </c>
      <c r="D277" s="182" t="s">
        <v>2205</v>
      </c>
      <c r="E277" s="181" t="s">
        <v>423</v>
      </c>
      <c r="F277" s="181" t="s">
        <v>446</v>
      </c>
      <c r="G277" s="181">
        <v>1</v>
      </c>
      <c r="H277" s="183">
        <v>227465</v>
      </c>
      <c r="I277" s="183"/>
      <c r="J277" s="183"/>
      <c r="K277" s="183"/>
      <c r="L277" s="183"/>
      <c r="M277" s="183" t="s">
        <v>535</v>
      </c>
      <c r="N277" s="181" t="s">
        <v>426</v>
      </c>
      <c r="O277" s="185"/>
      <c r="P277" s="186" t="s">
        <v>427</v>
      </c>
      <c r="Q277" s="181" t="s">
        <v>428</v>
      </c>
      <c r="R277" s="178" t="s">
        <v>2206</v>
      </c>
      <c r="S277" s="181" t="s">
        <v>67</v>
      </c>
      <c r="T277" s="181" t="s">
        <v>638</v>
      </c>
      <c r="U277" s="181" t="s">
        <v>639</v>
      </c>
      <c r="V277" s="181"/>
      <c r="W277" s="181" t="s">
        <v>433</v>
      </c>
      <c r="X277" s="181" t="s">
        <v>19</v>
      </c>
      <c r="Y277" s="181" t="s">
        <v>2207</v>
      </c>
      <c r="Z277" s="181" t="s">
        <v>2208</v>
      </c>
      <c r="AA277" s="181" t="s">
        <v>2209</v>
      </c>
      <c r="AB277" s="181" t="s">
        <v>698</v>
      </c>
      <c r="AC277" s="181" t="s">
        <v>2210</v>
      </c>
      <c r="AD277" s="187" t="s">
        <v>439</v>
      </c>
      <c r="AE277" s="181" t="s">
        <v>2211</v>
      </c>
      <c r="AF277" s="181" t="s">
        <v>2212</v>
      </c>
      <c r="AG277" s="181" t="s">
        <v>2213</v>
      </c>
      <c r="AH277" s="181" t="s">
        <v>2214</v>
      </c>
      <c r="AI277" s="187">
        <v>0</v>
      </c>
      <c r="AJ277" s="187">
        <v>0</v>
      </c>
      <c r="AK277" s="187">
        <v>0</v>
      </c>
      <c r="AL277" s="187">
        <f t="shared" si="40"/>
        <v>0</v>
      </c>
      <c r="AM277" s="187">
        <v>0</v>
      </c>
      <c r="AN277" s="187">
        <v>0</v>
      </c>
      <c r="AO277" s="187">
        <v>0</v>
      </c>
      <c r="AP277" s="187">
        <f t="shared" si="41"/>
        <v>0</v>
      </c>
      <c r="AQ277" s="187">
        <f t="shared" si="42"/>
        <v>0</v>
      </c>
      <c r="AR277" s="187">
        <f t="shared" si="43"/>
        <v>0</v>
      </c>
      <c r="AS277" s="187">
        <f t="shared" si="44"/>
        <v>0</v>
      </c>
      <c r="AT277" s="187">
        <f t="shared" si="45"/>
        <v>0</v>
      </c>
    </row>
    <row r="278" spans="1:46" x14ac:dyDescent="0.25">
      <c r="A278" s="190" t="s">
        <v>42</v>
      </c>
      <c r="B278" s="181">
        <v>7.3090999999999999</v>
      </c>
      <c r="C278" s="181" t="s">
        <v>8</v>
      </c>
      <c r="D278" s="182" t="s">
        <v>240</v>
      </c>
      <c r="E278" s="181" t="s">
        <v>423</v>
      </c>
      <c r="F278" s="181"/>
      <c r="G278" s="181">
        <v>1</v>
      </c>
      <c r="H278" s="183">
        <v>109800</v>
      </c>
      <c r="I278" s="183"/>
      <c r="J278" s="183"/>
      <c r="K278" s="183"/>
      <c r="L278" s="183"/>
      <c r="M278" s="183" t="s">
        <v>535</v>
      </c>
      <c r="N278" s="181" t="s">
        <v>2215</v>
      </c>
      <c r="O278" s="185"/>
      <c r="P278" s="186" t="s">
        <v>427</v>
      </c>
      <c r="Q278" s="181" t="s">
        <v>428</v>
      </c>
      <c r="R278" s="178" t="s">
        <v>2216</v>
      </c>
      <c r="S278" s="181" t="s">
        <v>67</v>
      </c>
      <c r="T278" s="181" t="s">
        <v>638</v>
      </c>
      <c r="U278" s="181" t="s">
        <v>639</v>
      </c>
      <c r="V278" s="181"/>
      <c r="W278" s="181" t="s">
        <v>433</v>
      </c>
      <c r="X278" s="181" t="s">
        <v>19</v>
      </c>
      <c r="Y278" s="181" t="s">
        <v>2197</v>
      </c>
      <c r="Z278" s="181" t="s">
        <v>2198</v>
      </c>
      <c r="AA278" s="181" t="s">
        <v>2199</v>
      </c>
      <c r="AB278" s="181" t="s">
        <v>494</v>
      </c>
      <c r="AC278" s="181" t="s">
        <v>2200</v>
      </c>
      <c r="AD278" s="187" t="s">
        <v>2201</v>
      </c>
      <c r="AE278" s="181" t="s">
        <v>2202</v>
      </c>
      <c r="AF278" s="181" t="s">
        <v>2203</v>
      </c>
      <c r="AG278" s="181" t="s">
        <v>439</v>
      </c>
      <c r="AH278" s="181" t="s">
        <v>2204</v>
      </c>
      <c r="AI278" s="187">
        <v>10963700</v>
      </c>
      <c r="AJ278" s="187">
        <v>0</v>
      </c>
      <c r="AK278" s="187">
        <v>36346400</v>
      </c>
      <c r="AL278" s="187">
        <f t="shared" si="40"/>
        <v>47310100</v>
      </c>
      <c r="AM278" s="187">
        <v>10963700</v>
      </c>
      <c r="AN278" s="187">
        <v>0</v>
      </c>
      <c r="AO278" s="187">
        <v>31461400</v>
      </c>
      <c r="AP278" s="187">
        <f t="shared" si="41"/>
        <v>42425100</v>
      </c>
      <c r="AQ278" s="187">
        <f t="shared" si="42"/>
        <v>4885000</v>
      </c>
      <c r="AR278" s="187">
        <f t="shared" si="43"/>
        <v>409826.46600000001</v>
      </c>
      <c r="AS278" s="187">
        <f t="shared" si="44"/>
        <v>435252.92000000004</v>
      </c>
      <c r="AT278" s="187">
        <f t="shared" si="45"/>
        <v>25426.454000000027</v>
      </c>
    </row>
    <row r="279" spans="1:46" x14ac:dyDescent="0.25">
      <c r="A279" s="181" t="s">
        <v>2217</v>
      </c>
      <c r="B279" s="181">
        <v>24.396999999999998</v>
      </c>
      <c r="C279" s="181" t="s">
        <v>1015</v>
      </c>
      <c r="D279" s="182" t="s">
        <v>1016</v>
      </c>
      <c r="E279" s="181" t="s">
        <v>547</v>
      </c>
      <c r="F279" s="181" t="s">
        <v>2218</v>
      </c>
      <c r="G279" s="181">
        <v>0</v>
      </c>
      <c r="H279" s="189">
        <v>0</v>
      </c>
      <c r="I279" s="189"/>
      <c r="J279" s="189"/>
      <c r="K279" s="189"/>
      <c r="L279" s="189"/>
      <c r="M279" s="189" t="s">
        <v>535</v>
      </c>
      <c r="N279" s="181" t="s">
        <v>426</v>
      </c>
      <c r="O279" s="185"/>
      <c r="P279" s="186" t="s">
        <v>427</v>
      </c>
      <c r="Q279" s="181" t="s">
        <v>428</v>
      </c>
      <c r="R279" s="178" t="s">
        <v>2219</v>
      </c>
      <c r="S279" s="181" t="s">
        <v>63</v>
      </c>
      <c r="T279" s="181" t="s">
        <v>638</v>
      </c>
      <c r="U279" s="181" t="s">
        <v>1027</v>
      </c>
      <c r="V279" s="181"/>
      <c r="W279" s="181" t="s">
        <v>490</v>
      </c>
      <c r="X279" s="181" t="s">
        <v>14</v>
      </c>
      <c r="Y279" s="181" t="s">
        <v>1019</v>
      </c>
      <c r="Z279" s="181" t="s">
        <v>809</v>
      </c>
      <c r="AA279" s="181" t="s">
        <v>478</v>
      </c>
      <c r="AB279" s="181" t="s">
        <v>479</v>
      </c>
      <c r="AC279" s="181" t="s">
        <v>810</v>
      </c>
      <c r="AD279" s="187" t="s">
        <v>439</v>
      </c>
      <c r="AE279" s="181" t="s">
        <v>496</v>
      </c>
      <c r="AF279" s="181" t="s">
        <v>519</v>
      </c>
      <c r="AG279" s="181" t="s">
        <v>439</v>
      </c>
      <c r="AH279" s="181" t="s">
        <v>938</v>
      </c>
      <c r="AI279" s="187">
        <v>19761600</v>
      </c>
      <c r="AJ279" s="187">
        <v>0</v>
      </c>
      <c r="AK279" s="187">
        <v>0</v>
      </c>
      <c r="AL279" s="187">
        <f t="shared" si="40"/>
        <v>19761600</v>
      </c>
      <c r="AM279" s="187">
        <v>21272400</v>
      </c>
      <c r="AN279" s="187">
        <v>0</v>
      </c>
      <c r="AO279" s="187">
        <v>0</v>
      </c>
      <c r="AP279" s="187">
        <f t="shared" si="41"/>
        <v>21272400</v>
      </c>
      <c r="AQ279" s="187">
        <f t="shared" si="42"/>
        <v>-1510800</v>
      </c>
      <c r="AR279" s="187">
        <f t="shared" si="43"/>
        <v>205491.38399999999</v>
      </c>
      <c r="AS279" s="187">
        <f t="shared" si="44"/>
        <v>181806.72</v>
      </c>
      <c r="AT279" s="187">
        <f t="shared" si="45"/>
        <v>-23684.66399999999</v>
      </c>
    </row>
    <row r="280" spans="1:46" x14ac:dyDescent="0.25">
      <c r="A280" s="181" t="s">
        <v>2220</v>
      </c>
      <c r="B280" s="181">
        <v>89.966200000000001</v>
      </c>
      <c r="C280" s="181" t="s">
        <v>1015</v>
      </c>
      <c r="D280" s="182" t="s">
        <v>2221</v>
      </c>
      <c r="E280" s="181" t="s">
        <v>547</v>
      </c>
      <c r="F280" s="181" t="s">
        <v>2222</v>
      </c>
      <c r="G280" s="181">
        <v>3</v>
      </c>
      <c r="H280" s="189">
        <v>0</v>
      </c>
      <c r="I280" s="191">
        <v>1947132</v>
      </c>
      <c r="J280" s="189"/>
      <c r="K280" s="189"/>
      <c r="L280" s="189"/>
      <c r="M280" s="189" t="s">
        <v>535</v>
      </c>
      <c r="N280" s="181" t="s">
        <v>426</v>
      </c>
      <c r="O280" s="185"/>
      <c r="P280" s="221" t="s">
        <v>427</v>
      </c>
      <c r="Q280" s="181" t="s">
        <v>428</v>
      </c>
      <c r="R280" s="178" t="s">
        <v>2223</v>
      </c>
      <c r="S280" s="181" t="s">
        <v>96</v>
      </c>
      <c r="T280" s="181" t="s">
        <v>638</v>
      </c>
      <c r="U280" s="181" t="s">
        <v>1018</v>
      </c>
      <c r="V280" s="181"/>
      <c r="W280" s="181" t="s">
        <v>2224</v>
      </c>
      <c r="X280" s="181" t="s">
        <v>2225</v>
      </c>
      <c r="Y280" s="181" t="s">
        <v>1411</v>
      </c>
      <c r="Z280" s="181" t="s">
        <v>517</v>
      </c>
      <c r="AA280" s="181" t="s">
        <v>86</v>
      </c>
      <c r="AB280" s="181" t="s">
        <v>453</v>
      </c>
      <c r="AC280" s="181" t="s">
        <v>518</v>
      </c>
      <c r="AD280" s="187" t="s">
        <v>439</v>
      </c>
      <c r="AE280" s="181" t="s">
        <v>2226</v>
      </c>
      <c r="AF280" s="181" t="s">
        <v>2227</v>
      </c>
      <c r="AG280" s="181" t="s">
        <v>439</v>
      </c>
      <c r="AH280" s="181" t="s">
        <v>2226</v>
      </c>
      <c r="AI280" s="187">
        <v>25489100</v>
      </c>
      <c r="AJ280" s="187">
        <v>0</v>
      </c>
      <c r="AK280" s="187">
        <v>223100</v>
      </c>
      <c r="AL280" s="187">
        <f t="shared" ref="AL280:AL302" si="46">SUM(AI280:AK280)</f>
        <v>25712200</v>
      </c>
      <c r="AM280" s="187">
        <v>25489100</v>
      </c>
      <c r="AN280" s="187">
        <v>0</v>
      </c>
      <c r="AO280" s="187">
        <v>258900</v>
      </c>
      <c r="AP280" s="187">
        <f t="shared" ref="AP280:AP302" si="47">SUM(AM280:AO280)</f>
        <v>25748000</v>
      </c>
      <c r="AQ280" s="187">
        <f t="shared" ref="AQ280:AQ302" si="48">SUM(AL280-AP280)</f>
        <v>-35800</v>
      </c>
      <c r="AR280" s="187">
        <f t="shared" ref="AR280:AR302" si="49">SUM(AP280/100*0.966)</f>
        <v>248725.68</v>
      </c>
      <c r="AS280" s="187">
        <f t="shared" ref="AS280:AS302" si="50">SUM(AL280/100*0.92)</f>
        <v>236552.24000000002</v>
      </c>
      <c r="AT280" s="187">
        <f t="shared" ref="AT280:AT302" si="51">SUM(AS280-AR280)</f>
        <v>-12173.439999999973</v>
      </c>
    </row>
    <row r="281" spans="1:46" x14ac:dyDescent="0.25">
      <c r="A281" s="181" t="s">
        <v>2228</v>
      </c>
      <c r="B281" s="181">
        <v>0.88029999999999997</v>
      </c>
      <c r="C281" s="181" t="s">
        <v>1015</v>
      </c>
      <c r="D281" s="182" t="s">
        <v>2221</v>
      </c>
      <c r="E281" s="181" t="s">
        <v>547</v>
      </c>
      <c r="F281" s="181" t="s">
        <v>2222</v>
      </c>
      <c r="G281" s="181">
        <v>0</v>
      </c>
      <c r="H281" s="189">
        <v>0</v>
      </c>
      <c r="I281" s="189">
        <v>0</v>
      </c>
      <c r="J281" s="189"/>
      <c r="K281" s="189"/>
      <c r="L281" s="189"/>
      <c r="M281" s="189" t="s">
        <v>535</v>
      </c>
      <c r="N281" s="181" t="s">
        <v>426</v>
      </c>
      <c r="O281" s="185"/>
      <c r="P281" s="186" t="s">
        <v>427</v>
      </c>
      <c r="Q281" s="181" t="s">
        <v>2105</v>
      </c>
      <c r="R281" s="178" t="s">
        <v>2229</v>
      </c>
      <c r="S281" s="181" t="s">
        <v>96</v>
      </c>
      <c r="T281" s="181" t="s">
        <v>638</v>
      </c>
      <c r="U281" s="181" t="s">
        <v>1018</v>
      </c>
      <c r="V281" s="181"/>
      <c r="W281" s="181" t="s">
        <v>2230</v>
      </c>
      <c r="X281" s="181" t="s">
        <v>2231</v>
      </c>
      <c r="Y281" s="181" t="s">
        <v>1381</v>
      </c>
      <c r="Z281" s="181" t="s">
        <v>517</v>
      </c>
      <c r="AA281" s="181" t="s">
        <v>86</v>
      </c>
      <c r="AB281" s="181" t="s">
        <v>453</v>
      </c>
      <c r="AC281" s="181" t="s">
        <v>518</v>
      </c>
      <c r="AD281" s="187" t="s">
        <v>439</v>
      </c>
      <c r="AE281" s="181" t="s">
        <v>1184</v>
      </c>
      <c r="AF281" s="181" t="s">
        <v>2232</v>
      </c>
      <c r="AG281" s="181" t="s">
        <v>1540</v>
      </c>
      <c r="AH281" s="181" t="s">
        <v>2233</v>
      </c>
      <c r="AI281" s="187">
        <v>279500</v>
      </c>
      <c r="AJ281" s="187">
        <v>0</v>
      </c>
      <c r="AK281" s="187">
        <v>128900</v>
      </c>
      <c r="AL281" s="187">
        <f t="shared" si="46"/>
        <v>408400</v>
      </c>
      <c r="AM281" s="187">
        <v>279500</v>
      </c>
      <c r="AN281" s="187">
        <v>0</v>
      </c>
      <c r="AO281" s="187">
        <v>130600</v>
      </c>
      <c r="AP281" s="187">
        <f t="shared" si="47"/>
        <v>410100</v>
      </c>
      <c r="AQ281" s="187">
        <f t="shared" si="48"/>
        <v>-1700</v>
      </c>
      <c r="AR281" s="187">
        <f t="shared" si="49"/>
        <v>3961.5659999999998</v>
      </c>
      <c r="AS281" s="187">
        <f t="shared" si="50"/>
        <v>3757.28</v>
      </c>
      <c r="AT281" s="187">
        <f t="shared" si="51"/>
        <v>-204.2859999999996</v>
      </c>
    </row>
    <row r="282" spans="1:46" x14ac:dyDescent="0.25">
      <c r="A282" s="181" t="s">
        <v>2234</v>
      </c>
      <c r="B282" s="181">
        <v>6</v>
      </c>
      <c r="C282" s="181" t="s">
        <v>1015</v>
      </c>
      <c r="D282" s="182" t="s">
        <v>422</v>
      </c>
      <c r="E282" s="181" t="s">
        <v>547</v>
      </c>
      <c r="F282" s="181" t="s">
        <v>2235</v>
      </c>
      <c r="G282" s="181">
        <v>0</v>
      </c>
      <c r="H282" s="189">
        <v>0</v>
      </c>
      <c r="I282" s="241">
        <v>260900</v>
      </c>
      <c r="J282" s="226" t="s">
        <v>2236</v>
      </c>
      <c r="K282" s="183" t="s">
        <v>2237</v>
      </c>
      <c r="L282" s="189"/>
      <c r="M282" s="189" t="s">
        <v>535</v>
      </c>
      <c r="N282" s="181" t="s">
        <v>426</v>
      </c>
      <c r="O282" s="185">
        <v>1</v>
      </c>
      <c r="P282" s="233" t="s">
        <v>427</v>
      </c>
      <c r="Q282" s="181" t="s">
        <v>428</v>
      </c>
      <c r="R282" s="178" t="s">
        <v>2238</v>
      </c>
      <c r="S282" s="181" t="s">
        <v>2239</v>
      </c>
      <c r="T282" s="181" t="s">
        <v>638</v>
      </c>
      <c r="U282" s="181" t="s">
        <v>1018</v>
      </c>
      <c r="V282" s="181"/>
      <c r="W282" s="181" t="s">
        <v>2224</v>
      </c>
      <c r="X282" s="181" t="s">
        <v>2225</v>
      </c>
      <c r="Y282" s="181" t="s">
        <v>2240</v>
      </c>
      <c r="Z282" s="181" t="s">
        <v>2241</v>
      </c>
      <c r="AA282" s="181" t="s">
        <v>3</v>
      </c>
      <c r="AB282" s="181" t="s">
        <v>453</v>
      </c>
      <c r="AC282" s="181" t="s">
        <v>2242</v>
      </c>
      <c r="AD282" s="187" t="s">
        <v>439</v>
      </c>
      <c r="AE282" s="181" t="s">
        <v>1987</v>
      </c>
      <c r="AF282" s="181" t="s">
        <v>2243</v>
      </c>
      <c r="AG282" s="181" t="s">
        <v>2244</v>
      </c>
      <c r="AH282" s="181" t="s">
        <v>2245</v>
      </c>
      <c r="AI282" s="187">
        <v>171700</v>
      </c>
      <c r="AJ282" s="187">
        <v>0</v>
      </c>
      <c r="AK282" s="187">
        <v>449300</v>
      </c>
      <c r="AL282" s="187">
        <f t="shared" si="46"/>
        <v>621000</v>
      </c>
      <c r="AM282" s="187">
        <v>171700</v>
      </c>
      <c r="AN282" s="187">
        <v>0</v>
      </c>
      <c r="AO282" s="187">
        <v>438600</v>
      </c>
      <c r="AP282" s="187">
        <f t="shared" si="47"/>
        <v>610300</v>
      </c>
      <c r="AQ282" s="187">
        <f t="shared" si="48"/>
        <v>10700</v>
      </c>
      <c r="AR282" s="187">
        <f t="shared" si="49"/>
        <v>5895.4979999999996</v>
      </c>
      <c r="AS282" s="187">
        <f t="shared" si="50"/>
        <v>5713.2</v>
      </c>
      <c r="AT282" s="187">
        <f t="shared" si="51"/>
        <v>-182.29799999999977</v>
      </c>
    </row>
    <row r="283" spans="1:46" x14ac:dyDescent="0.25">
      <c r="A283" s="181" t="s">
        <v>2246</v>
      </c>
      <c r="B283" s="181">
        <v>2.0901000000000001</v>
      </c>
      <c r="C283" s="181" t="s">
        <v>1015</v>
      </c>
      <c r="D283" s="182" t="s">
        <v>2247</v>
      </c>
      <c r="E283" s="181" t="s">
        <v>547</v>
      </c>
      <c r="F283" s="181" t="s">
        <v>1032</v>
      </c>
      <c r="G283" s="181">
        <v>0</v>
      </c>
      <c r="H283" s="189">
        <v>0</v>
      </c>
      <c r="I283" s="189"/>
      <c r="J283" s="189"/>
      <c r="K283" s="189"/>
      <c r="L283" s="189"/>
      <c r="M283" s="189" t="s">
        <v>535</v>
      </c>
      <c r="N283" s="181" t="s">
        <v>459</v>
      </c>
      <c r="O283" s="185"/>
      <c r="P283" s="186" t="s">
        <v>427</v>
      </c>
      <c r="Q283" s="181" t="s">
        <v>2105</v>
      </c>
      <c r="R283" s="234" t="s">
        <v>2248</v>
      </c>
      <c r="S283" s="181" t="s">
        <v>2249</v>
      </c>
      <c r="T283" s="181" t="s">
        <v>638</v>
      </c>
      <c r="U283" s="181" t="s">
        <v>1018</v>
      </c>
      <c r="V283" s="181"/>
      <c r="W283" s="181" t="s">
        <v>490</v>
      </c>
      <c r="X283" s="181" t="s">
        <v>14</v>
      </c>
      <c r="Y283" s="181" t="s">
        <v>2250</v>
      </c>
      <c r="Z283" s="181" t="s">
        <v>2251</v>
      </c>
      <c r="AA283" s="181" t="s">
        <v>3</v>
      </c>
      <c r="AB283" s="181" t="s">
        <v>453</v>
      </c>
      <c r="AC283" s="181" t="s">
        <v>1018</v>
      </c>
      <c r="AD283" s="187" t="s">
        <v>439</v>
      </c>
      <c r="AE283" s="181" t="s">
        <v>496</v>
      </c>
      <c r="AF283" s="181" t="s">
        <v>2252</v>
      </c>
      <c r="AG283" s="181" t="s">
        <v>439</v>
      </c>
      <c r="AH283" s="181" t="s">
        <v>2253</v>
      </c>
      <c r="AI283" s="187">
        <v>1474900</v>
      </c>
      <c r="AJ283" s="187">
        <v>0</v>
      </c>
      <c r="AK283" s="187">
        <v>0</v>
      </c>
      <c r="AL283" s="187">
        <f t="shared" si="46"/>
        <v>1474900</v>
      </c>
      <c r="AM283" s="187">
        <v>1474900</v>
      </c>
      <c r="AN283" s="187">
        <v>0</v>
      </c>
      <c r="AO283" s="187">
        <v>0</v>
      </c>
      <c r="AP283" s="187">
        <f t="shared" si="47"/>
        <v>1474900</v>
      </c>
      <c r="AQ283" s="187">
        <f t="shared" si="48"/>
        <v>0</v>
      </c>
      <c r="AR283" s="187">
        <f t="shared" si="49"/>
        <v>14247.534</v>
      </c>
      <c r="AS283" s="187">
        <f t="shared" si="50"/>
        <v>13569.08</v>
      </c>
      <c r="AT283" s="187">
        <f t="shared" si="51"/>
        <v>-678.45399999999972</v>
      </c>
    </row>
    <row r="284" spans="1:46" x14ac:dyDescent="0.25">
      <c r="A284" s="181" t="s">
        <v>2254</v>
      </c>
      <c r="B284" s="181">
        <v>3.5480999999999998</v>
      </c>
      <c r="C284" s="181" t="s">
        <v>1015</v>
      </c>
      <c r="D284" s="182" t="s">
        <v>2252</v>
      </c>
      <c r="E284" s="181" t="s">
        <v>547</v>
      </c>
      <c r="F284" s="181" t="s">
        <v>1032</v>
      </c>
      <c r="G284" s="181">
        <v>0</v>
      </c>
      <c r="H284" s="189">
        <v>0</v>
      </c>
      <c r="I284" s="189"/>
      <c r="J284" s="189"/>
      <c r="K284" s="189"/>
      <c r="L284" s="189"/>
      <c r="M284" s="189" t="s">
        <v>535</v>
      </c>
      <c r="N284" s="181" t="s">
        <v>459</v>
      </c>
      <c r="O284" s="185"/>
      <c r="P284" s="186" t="s">
        <v>427</v>
      </c>
      <c r="Q284" s="181" t="s">
        <v>2105</v>
      </c>
      <c r="R284" s="234" t="s">
        <v>2255</v>
      </c>
      <c r="S284" s="181" t="s">
        <v>2249</v>
      </c>
      <c r="T284" s="181" t="s">
        <v>638</v>
      </c>
      <c r="U284" s="181" t="s">
        <v>1018</v>
      </c>
      <c r="V284" s="181"/>
      <c r="W284" s="181" t="s">
        <v>490</v>
      </c>
      <c r="X284" s="181" t="s">
        <v>14</v>
      </c>
      <c r="Y284" s="181" t="s">
        <v>2250</v>
      </c>
      <c r="Z284" s="181" t="s">
        <v>2251</v>
      </c>
      <c r="AA284" s="181" t="s">
        <v>3</v>
      </c>
      <c r="AB284" s="181" t="s">
        <v>453</v>
      </c>
      <c r="AC284" s="181" t="s">
        <v>1018</v>
      </c>
      <c r="AD284" s="187" t="s">
        <v>439</v>
      </c>
      <c r="AE284" s="181" t="s">
        <v>496</v>
      </c>
      <c r="AF284" s="181" t="s">
        <v>2252</v>
      </c>
      <c r="AG284" s="181" t="s">
        <v>439</v>
      </c>
      <c r="AH284" s="181" t="s">
        <v>2253</v>
      </c>
      <c r="AI284" s="187">
        <v>2015600</v>
      </c>
      <c r="AJ284" s="187">
        <v>0</v>
      </c>
      <c r="AK284" s="187">
        <v>0</v>
      </c>
      <c r="AL284" s="187">
        <f t="shared" si="46"/>
        <v>2015600</v>
      </c>
      <c r="AM284" s="187">
        <v>2015600</v>
      </c>
      <c r="AN284" s="187">
        <v>0</v>
      </c>
      <c r="AO284" s="187">
        <v>0</v>
      </c>
      <c r="AP284" s="187">
        <f t="shared" si="47"/>
        <v>2015600</v>
      </c>
      <c r="AQ284" s="187">
        <f t="shared" si="48"/>
        <v>0</v>
      </c>
      <c r="AR284" s="187">
        <f t="shared" si="49"/>
        <v>19470.696</v>
      </c>
      <c r="AS284" s="187">
        <f t="shared" si="50"/>
        <v>18543.52</v>
      </c>
      <c r="AT284" s="187">
        <f t="shared" si="51"/>
        <v>-927.17599999999948</v>
      </c>
    </row>
    <row r="285" spans="1:46" x14ac:dyDescent="0.25">
      <c r="A285" s="181" t="s">
        <v>2256</v>
      </c>
      <c r="B285" s="181">
        <v>1.8867</v>
      </c>
      <c r="C285" s="181" t="s">
        <v>1015</v>
      </c>
      <c r="D285" s="182" t="s">
        <v>2252</v>
      </c>
      <c r="E285" s="181" t="s">
        <v>547</v>
      </c>
      <c r="F285" s="181" t="s">
        <v>1032</v>
      </c>
      <c r="G285" s="181">
        <v>0</v>
      </c>
      <c r="H285" s="189">
        <v>0</v>
      </c>
      <c r="I285" s="189"/>
      <c r="J285" s="189"/>
      <c r="K285" s="189"/>
      <c r="L285" s="189"/>
      <c r="M285" s="189" t="s">
        <v>535</v>
      </c>
      <c r="N285" s="181" t="s">
        <v>459</v>
      </c>
      <c r="O285" s="185"/>
      <c r="P285" s="186" t="s">
        <v>427</v>
      </c>
      <c r="Q285" s="181" t="s">
        <v>2105</v>
      </c>
      <c r="R285" s="234" t="s">
        <v>2257</v>
      </c>
      <c r="S285" s="181" t="s">
        <v>2249</v>
      </c>
      <c r="T285" s="181" t="s">
        <v>638</v>
      </c>
      <c r="U285" s="181" t="s">
        <v>1018</v>
      </c>
      <c r="V285" s="181"/>
      <c r="W285" s="181" t="s">
        <v>490</v>
      </c>
      <c r="X285" s="181" t="s">
        <v>14</v>
      </c>
      <c r="Y285" s="181" t="s">
        <v>2250</v>
      </c>
      <c r="Z285" s="181" t="s">
        <v>2251</v>
      </c>
      <c r="AA285" s="181" t="s">
        <v>3</v>
      </c>
      <c r="AB285" s="181" t="s">
        <v>453</v>
      </c>
      <c r="AC285" s="181" t="s">
        <v>1018</v>
      </c>
      <c r="AD285" s="187" t="s">
        <v>2258</v>
      </c>
      <c r="AE285" s="181" t="s">
        <v>2259</v>
      </c>
      <c r="AF285" s="181" t="s">
        <v>2252</v>
      </c>
      <c r="AG285" s="181" t="s">
        <v>439</v>
      </c>
      <c r="AH285" s="181" t="s">
        <v>2253</v>
      </c>
      <c r="AI285" s="187">
        <v>1464500</v>
      </c>
      <c r="AJ285" s="187">
        <v>0</v>
      </c>
      <c r="AK285" s="187">
        <v>0</v>
      </c>
      <c r="AL285" s="187">
        <f t="shared" si="46"/>
        <v>1464500</v>
      </c>
      <c r="AM285" s="187">
        <v>1464500</v>
      </c>
      <c r="AN285" s="187">
        <v>0</v>
      </c>
      <c r="AO285" s="187">
        <v>0</v>
      </c>
      <c r="AP285" s="187">
        <f t="shared" si="47"/>
        <v>1464500</v>
      </c>
      <c r="AQ285" s="187">
        <f t="shared" si="48"/>
        <v>0</v>
      </c>
      <c r="AR285" s="187">
        <f t="shared" si="49"/>
        <v>14147.07</v>
      </c>
      <c r="AS285" s="187">
        <f t="shared" si="50"/>
        <v>13473.400000000001</v>
      </c>
      <c r="AT285" s="187">
        <f t="shared" si="51"/>
        <v>-673.66999999999825</v>
      </c>
    </row>
    <row r="286" spans="1:46" x14ac:dyDescent="0.25">
      <c r="A286" s="181" t="s">
        <v>2260</v>
      </c>
      <c r="B286" s="181">
        <v>2.2311999999999999</v>
      </c>
      <c r="C286" s="181" t="s">
        <v>1015</v>
      </c>
      <c r="D286" s="182" t="s">
        <v>2252</v>
      </c>
      <c r="E286" s="181" t="s">
        <v>547</v>
      </c>
      <c r="F286" s="181" t="s">
        <v>1032</v>
      </c>
      <c r="G286" s="181">
        <v>0</v>
      </c>
      <c r="H286" s="189">
        <v>0</v>
      </c>
      <c r="I286" s="189"/>
      <c r="J286" s="189"/>
      <c r="K286" s="189"/>
      <c r="L286" s="189"/>
      <c r="M286" s="189" t="s">
        <v>535</v>
      </c>
      <c r="N286" s="181" t="s">
        <v>459</v>
      </c>
      <c r="O286" s="185"/>
      <c r="P286" s="186" t="s">
        <v>427</v>
      </c>
      <c r="Q286" s="181" t="s">
        <v>2105</v>
      </c>
      <c r="R286" s="178" t="s">
        <v>2261</v>
      </c>
      <c r="S286" s="181" t="s">
        <v>2249</v>
      </c>
      <c r="T286" s="181" t="s">
        <v>638</v>
      </c>
      <c r="U286" s="181" t="s">
        <v>1018</v>
      </c>
      <c r="V286" s="181"/>
      <c r="W286" s="181" t="s">
        <v>490</v>
      </c>
      <c r="X286" s="181" t="s">
        <v>14</v>
      </c>
      <c r="Y286" s="181" t="s">
        <v>2250</v>
      </c>
      <c r="Z286" s="181" t="s">
        <v>2251</v>
      </c>
      <c r="AA286" s="181" t="s">
        <v>3</v>
      </c>
      <c r="AB286" s="181" t="s">
        <v>453</v>
      </c>
      <c r="AC286" s="181" t="s">
        <v>1018</v>
      </c>
      <c r="AD286" s="187" t="s">
        <v>2258</v>
      </c>
      <c r="AE286" s="181" t="s">
        <v>2259</v>
      </c>
      <c r="AF286" s="181" t="s">
        <v>2252</v>
      </c>
      <c r="AG286" s="181" t="s">
        <v>439</v>
      </c>
      <c r="AH286" s="181" t="s">
        <v>2253</v>
      </c>
      <c r="AI286" s="187">
        <v>1530200</v>
      </c>
      <c r="AJ286" s="187">
        <v>0</v>
      </c>
      <c r="AK286" s="187">
        <v>0</v>
      </c>
      <c r="AL286" s="187">
        <f t="shared" si="46"/>
        <v>1530200</v>
      </c>
      <c r="AM286" s="187">
        <v>1530200</v>
      </c>
      <c r="AN286" s="187">
        <v>0</v>
      </c>
      <c r="AO286" s="187">
        <v>0</v>
      </c>
      <c r="AP286" s="187">
        <f t="shared" si="47"/>
        <v>1530200</v>
      </c>
      <c r="AQ286" s="187">
        <f t="shared" si="48"/>
        <v>0</v>
      </c>
      <c r="AR286" s="187">
        <f t="shared" si="49"/>
        <v>14781.732</v>
      </c>
      <c r="AS286" s="187">
        <f t="shared" si="50"/>
        <v>14077.84</v>
      </c>
      <c r="AT286" s="187">
        <f t="shared" si="51"/>
        <v>-703.89199999999983</v>
      </c>
    </row>
    <row r="287" spans="1:46" x14ac:dyDescent="0.25">
      <c r="A287" s="181" t="s">
        <v>2262</v>
      </c>
      <c r="B287" s="181">
        <v>0.37969999999999998</v>
      </c>
      <c r="C287" s="181" t="s">
        <v>1015</v>
      </c>
      <c r="D287" s="182" t="s">
        <v>2263</v>
      </c>
      <c r="E287" s="181" t="s">
        <v>547</v>
      </c>
      <c r="F287" s="181" t="s">
        <v>1032</v>
      </c>
      <c r="G287" s="181">
        <v>0</v>
      </c>
      <c r="H287" s="189">
        <v>0</v>
      </c>
      <c r="I287" s="189"/>
      <c r="J287" s="189"/>
      <c r="K287" s="189"/>
      <c r="L287" s="189"/>
      <c r="M287" s="189" t="s">
        <v>535</v>
      </c>
      <c r="N287" s="181" t="s">
        <v>459</v>
      </c>
      <c r="O287" s="185"/>
      <c r="P287" s="186" t="s">
        <v>427</v>
      </c>
      <c r="Q287" s="181" t="s">
        <v>2105</v>
      </c>
      <c r="R287" s="178" t="s">
        <v>2264</v>
      </c>
      <c r="S287" s="181" t="s">
        <v>96</v>
      </c>
      <c r="T287" s="181" t="s">
        <v>638</v>
      </c>
      <c r="U287" s="181" t="s">
        <v>1018</v>
      </c>
      <c r="V287" s="181"/>
      <c r="W287" s="181" t="s">
        <v>514</v>
      </c>
      <c r="X287" s="181" t="s">
        <v>515</v>
      </c>
      <c r="Y287" s="181" t="s">
        <v>2265</v>
      </c>
      <c r="Z287" s="181" t="s">
        <v>2266</v>
      </c>
      <c r="AA287" s="181" t="s">
        <v>3</v>
      </c>
      <c r="AB287" s="181" t="s">
        <v>453</v>
      </c>
      <c r="AC287" s="181" t="s">
        <v>2267</v>
      </c>
      <c r="AD287" s="187" t="s">
        <v>439</v>
      </c>
      <c r="AE287" s="181" t="s">
        <v>496</v>
      </c>
      <c r="AF287" s="181" t="s">
        <v>519</v>
      </c>
      <c r="AG287" s="181" t="s">
        <v>439</v>
      </c>
      <c r="AH287" s="181" t="s">
        <v>938</v>
      </c>
      <c r="AI287" s="187">
        <v>0</v>
      </c>
      <c r="AJ287" s="187">
        <v>0</v>
      </c>
      <c r="AK287" s="187">
        <v>0</v>
      </c>
      <c r="AL287" s="187">
        <f t="shared" si="46"/>
        <v>0</v>
      </c>
      <c r="AM287" s="187">
        <v>0</v>
      </c>
      <c r="AN287" s="187">
        <v>0</v>
      </c>
      <c r="AO287" s="187">
        <v>0</v>
      </c>
      <c r="AP287" s="187">
        <f t="shared" si="47"/>
        <v>0</v>
      </c>
      <c r="AQ287" s="187">
        <f t="shared" si="48"/>
        <v>0</v>
      </c>
      <c r="AR287" s="187">
        <f t="shared" si="49"/>
        <v>0</v>
      </c>
      <c r="AS287" s="187">
        <f t="shared" si="50"/>
        <v>0</v>
      </c>
      <c r="AT287" s="187">
        <f t="shared" si="51"/>
        <v>0</v>
      </c>
    </row>
    <row r="288" spans="1:46" x14ac:dyDescent="0.25">
      <c r="A288" s="181" t="s">
        <v>2268</v>
      </c>
      <c r="B288" s="181">
        <v>1.869</v>
      </c>
      <c r="C288" s="181" t="s">
        <v>1015</v>
      </c>
      <c r="D288" s="182" t="s">
        <v>2252</v>
      </c>
      <c r="E288" s="181" t="s">
        <v>547</v>
      </c>
      <c r="F288" s="181" t="s">
        <v>1032</v>
      </c>
      <c r="G288" s="181">
        <v>0</v>
      </c>
      <c r="H288" s="189">
        <v>0</v>
      </c>
      <c r="I288" s="189"/>
      <c r="J288" s="189"/>
      <c r="K288" s="189"/>
      <c r="L288" s="189"/>
      <c r="M288" s="189" t="s">
        <v>535</v>
      </c>
      <c r="N288" s="181" t="s">
        <v>459</v>
      </c>
      <c r="O288" s="185"/>
      <c r="P288" s="186" t="s">
        <v>427</v>
      </c>
      <c r="Q288" s="181" t="s">
        <v>2105</v>
      </c>
      <c r="R288" s="178" t="s">
        <v>2269</v>
      </c>
      <c r="S288" s="181" t="s">
        <v>96</v>
      </c>
      <c r="T288" s="181" t="s">
        <v>638</v>
      </c>
      <c r="U288" s="181" t="s">
        <v>1018</v>
      </c>
      <c r="V288" s="181"/>
      <c r="W288" s="181" t="s">
        <v>2230</v>
      </c>
      <c r="X288" s="181" t="s">
        <v>2231</v>
      </c>
      <c r="Y288" s="181" t="s">
        <v>2250</v>
      </c>
      <c r="Z288" s="181" t="s">
        <v>2251</v>
      </c>
      <c r="AA288" s="181" t="s">
        <v>3</v>
      </c>
      <c r="AB288" s="181" t="s">
        <v>453</v>
      </c>
      <c r="AC288" s="181" t="s">
        <v>1018</v>
      </c>
      <c r="AD288" s="187" t="s">
        <v>1787</v>
      </c>
      <c r="AE288" s="181" t="s">
        <v>2270</v>
      </c>
      <c r="AF288" s="181" t="s">
        <v>2271</v>
      </c>
      <c r="AG288" s="181" t="s">
        <v>2272</v>
      </c>
      <c r="AH288" s="181" t="s">
        <v>2273</v>
      </c>
      <c r="AI288" s="187">
        <v>188900</v>
      </c>
      <c r="AJ288" s="187">
        <v>0</v>
      </c>
      <c r="AK288" s="187">
        <v>67000</v>
      </c>
      <c r="AL288" s="187">
        <f t="shared" si="46"/>
        <v>255900</v>
      </c>
      <c r="AM288" s="187">
        <v>188900</v>
      </c>
      <c r="AN288" s="187">
        <v>0</v>
      </c>
      <c r="AO288" s="187">
        <v>68400</v>
      </c>
      <c r="AP288" s="187">
        <f t="shared" si="47"/>
        <v>257300</v>
      </c>
      <c r="AQ288" s="187">
        <f t="shared" si="48"/>
        <v>-1400</v>
      </c>
      <c r="AR288" s="187">
        <f t="shared" si="49"/>
        <v>2485.518</v>
      </c>
      <c r="AS288" s="187">
        <f t="shared" si="50"/>
        <v>2354.2800000000002</v>
      </c>
      <c r="AT288" s="187">
        <f t="shared" si="51"/>
        <v>-131.23799999999983</v>
      </c>
    </row>
    <row r="289" spans="1:46" ht="30" x14ac:dyDescent="0.25">
      <c r="A289" s="181" t="s">
        <v>2274</v>
      </c>
      <c r="B289" s="181">
        <v>1.3683000000000001</v>
      </c>
      <c r="C289" s="181" t="s">
        <v>1015</v>
      </c>
      <c r="D289" s="182" t="s">
        <v>2275</v>
      </c>
      <c r="E289" s="181" t="s">
        <v>547</v>
      </c>
      <c r="F289" s="181" t="s">
        <v>1032</v>
      </c>
      <c r="G289" s="181">
        <v>0</v>
      </c>
      <c r="H289" s="189">
        <v>0</v>
      </c>
      <c r="I289" s="189"/>
      <c r="J289" s="189"/>
      <c r="K289" s="189"/>
      <c r="L289" s="189"/>
      <c r="M289" s="189" t="s">
        <v>535</v>
      </c>
      <c r="N289" s="181" t="s">
        <v>459</v>
      </c>
      <c r="O289" s="185"/>
      <c r="P289" s="186" t="s">
        <v>427</v>
      </c>
      <c r="Q289" s="181" t="s">
        <v>2105</v>
      </c>
      <c r="R289" s="178" t="s">
        <v>2276</v>
      </c>
      <c r="S289" s="181" t="s">
        <v>96</v>
      </c>
      <c r="T289" s="181" t="s">
        <v>638</v>
      </c>
      <c r="U289" s="181" t="s">
        <v>1018</v>
      </c>
      <c r="V289" s="181"/>
      <c r="W289" s="181" t="s">
        <v>490</v>
      </c>
      <c r="X289" s="181" t="s">
        <v>14</v>
      </c>
      <c r="Y289" s="181" t="s">
        <v>2277</v>
      </c>
      <c r="Z289" s="181" t="s">
        <v>2278</v>
      </c>
      <c r="AA289" s="181" t="s">
        <v>2279</v>
      </c>
      <c r="AB289" s="181" t="s">
        <v>464</v>
      </c>
      <c r="AC289" s="181" t="s">
        <v>2280</v>
      </c>
      <c r="AD289" s="187" t="s">
        <v>439</v>
      </c>
      <c r="AE289" s="181" t="s">
        <v>496</v>
      </c>
      <c r="AF289" s="181" t="s">
        <v>519</v>
      </c>
      <c r="AG289" s="181" t="s">
        <v>2281</v>
      </c>
      <c r="AH289" s="181" t="s">
        <v>2282</v>
      </c>
      <c r="AI289" s="187">
        <v>168100</v>
      </c>
      <c r="AJ289" s="187">
        <v>0</v>
      </c>
      <c r="AK289" s="187">
        <v>0</v>
      </c>
      <c r="AL289" s="187">
        <f t="shared" si="46"/>
        <v>168100</v>
      </c>
      <c r="AM289" s="187">
        <v>168100</v>
      </c>
      <c r="AN289" s="187">
        <v>0</v>
      </c>
      <c r="AO289" s="187">
        <v>0</v>
      </c>
      <c r="AP289" s="187">
        <f t="shared" si="47"/>
        <v>168100</v>
      </c>
      <c r="AQ289" s="187">
        <f t="shared" si="48"/>
        <v>0</v>
      </c>
      <c r="AR289" s="187">
        <f t="shared" si="49"/>
        <v>1623.846</v>
      </c>
      <c r="AS289" s="187">
        <f t="shared" si="50"/>
        <v>1546.52</v>
      </c>
      <c r="AT289" s="187">
        <f t="shared" si="51"/>
        <v>-77.326000000000022</v>
      </c>
    </row>
    <row r="290" spans="1:46" x14ac:dyDescent="0.25">
      <c r="A290" s="181" t="s">
        <v>2283</v>
      </c>
      <c r="B290" s="181">
        <v>0.88800000000000001</v>
      </c>
      <c r="C290" s="181" t="s">
        <v>1015</v>
      </c>
      <c r="D290" s="182" t="s">
        <v>2252</v>
      </c>
      <c r="E290" s="181" t="s">
        <v>547</v>
      </c>
      <c r="F290" s="181" t="s">
        <v>1032</v>
      </c>
      <c r="G290" s="181">
        <v>0</v>
      </c>
      <c r="H290" s="189">
        <v>0</v>
      </c>
      <c r="I290" s="189"/>
      <c r="J290" s="189"/>
      <c r="K290" s="189"/>
      <c r="L290" s="189"/>
      <c r="M290" s="189" t="s">
        <v>535</v>
      </c>
      <c r="N290" s="181" t="s">
        <v>459</v>
      </c>
      <c r="O290" s="185"/>
      <c r="P290" s="186" t="s">
        <v>427</v>
      </c>
      <c r="Q290" s="181" t="s">
        <v>2105</v>
      </c>
      <c r="R290" s="178" t="s">
        <v>2284</v>
      </c>
      <c r="S290" s="181" t="s">
        <v>96</v>
      </c>
      <c r="T290" s="181" t="s">
        <v>638</v>
      </c>
      <c r="U290" s="181" t="s">
        <v>1018</v>
      </c>
      <c r="V290" s="181"/>
      <c r="W290" s="181" t="s">
        <v>2230</v>
      </c>
      <c r="X290" s="181" t="s">
        <v>2231</v>
      </c>
      <c r="Y290" s="181" t="s">
        <v>2250</v>
      </c>
      <c r="Z290" s="181" t="s">
        <v>2251</v>
      </c>
      <c r="AA290" s="181" t="s">
        <v>3</v>
      </c>
      <c r="AB290" s="181" t="s">
        <v>453</v>
      </c>
      <c r="AC290" s="181" t="s">
        <v>1018</v>
      </c>
      <c r="AD290" s="187" t="s">
        <v>439</v>
      </c>
      <c r="AE290" s="181" t="s">
        <v>496</v>
      </c>
      <c r="AF290" s="181" t="s">
        <v>2285</v>
      </c>
      <c r="AG290" s="181" t="s">
        <v>2286</v>
      </c>
      <c r="AH290" s="181" t="s">
        <v>2287</v>
      </c>
      <c r="AI290" s="187">
        <v>184600</v>
      </c>
      <c r="AJ290" s="187">
        <v>0</v>
      </c>
      <c r="AK290" s="187">
        <v>280100</v>
      </c>
      <c r="AL290" s="187">
        <f t="shared" si="46"/>
        <v>464700</v>
      </c>
      <c r="AM290" s="187">
        <v>184600</v>
      </c>
      <c r="AN290" s="187">
        <v>0</v>
      </c>
      <c r="AO290" s="187">
        <v>283500</v>
      </c>
      <c r="AP290" s="187">
        <f t="shared" si="47"/>
        <v>468100</v>
      </c>
      <c r="AQ290" s="187">
        <f t="shared" si="48"/>
        <v>-3400</v>
      </c>
      <c r="AR290" s="187">
        <f t="shared" si="49"/>
        <v>4521.8459999999995</v>
      </c>
      <c r="AS290" s="187">
        <f t="shared" si="50"/>
        <v>4275.24</v>
      </c>
      <c r="AT290" s="187">
        <f t="shared" si="51"/>
        <v>-246.60599999999977</v>
      </c>
    </row>
    <row r="291" spans="1:46" ht="30" x14ac:dyDescent="0.25">
      <c r="A291" s="181" t="s">
        <v>2288</v>
      </c>
      <c r="B291" s="181">
        <v>1.6992</v>
      </c>
      <c r="C291" s="181" t="s">
        <v>1015</v>
      </c>
      <c r="D291" s="182" t="s">
        <v>2275</v>
      </c>
      <c r="E291" s="181" t="s">
        <v>547</v>
      </c>
      <c r="F291" s="181" t="s">
        <v>1032</v>
      </c>
      <c r="G291" s="181">
        <v>0</v>
      </c>
      <c r="H291" s="189">
        <v>0</v>
      </c>
      <c r="I291" s="189"/>
      <c r="J291" s="189"/>
      <c r="K291" s="189"/>
      <c r="L291" s="189"/>
      <c r="M291" s="189" t="s">
        <v>535</v>
      </c>
      <c r="N291" s="181" t="s">
        <v>459</v>
      </c>
      <c r="O291" s="185"/>
      <c r="P291" s="186" t="s">
        <v>427</v>
      </c>
      <c r="Q291" s="181" t="s">
        <v>2105</v>
      </c>
      <c r="R291" s="178" t="s">
        <v>2289</v>
      </c>
      <c r="S291" s="181" t="s">
        <v>96</v>
      </c>
      <c r="T291" s="181" t="s">
        <v>638</v>
      </c>
      <c r="U291" s="181" t="s">
        <v>1018</v>
      </c>
      <c r="V291" s="181"/>
      <c r="W291" s="181" t="s">
        <v>490</v>
      </c>
      <c r="X291" s="181" t="s">
        <v>14</v>
      </c>
      <c r="Y291" s="181" t="s">
        <v>2277</v>
      </c>
      <c r="Z291" s="181" t="s">
        <v>2278</v>
      </c>
      <c r="AA291" s="181" t="s">
        <v>2279</v>
      </c>
      <c r="AB291" s="181" t="s">
        <v>464</v>
      </c>
      <c r="AC291" s="181" t="s">
        <v>2280</v>
      </c>
      <c r="AD291" s="187" t="s">
        <v>2290</v>
      </c>
      <c r="AE291" s="181" t="s">
        <v>2291</v>
      </c>
      <c r="AF291" s="181" t="s">
        <v>2292</v>
      </c>
      <c r="AG291" s="181" t="s">
        <v>2281</v>
      </c>
      <c r="AH291" s="181" t="s">
        <v>2282</v>
      </c>
      <c r="AI291" s="187">
        <v>169300</v>
      </c>
      <c r="AJ291" s="187">
        <v>0</v>
      </c>
      <c r="AK291" s="187">
        <v>0</v>
      </c>
      <c r="AL291" s="187">
        <f t="shared" si="46"/>
        <v>169300</v>
      </c>
      <c r="AM291" s="187">
        <v>169300</v>
      </c>
      <c r="AN291" s="187">
        <v>0</v>
      </c>
      <c r="AO291" s="187">
        <v>0</v>
      </c>
      <c r="AP291" s="187">
        <f t="shared" si="47"/>
        <v>169300</v>
      </c>
      <c r="AQ291" s="187">
        <f t="shared" si="48"/>
        <v>0</v>
      </c>
      <c r="AR291" s="187">
        <f t="shared" si="49"/>
        <v>1635.4379999999999</v>
      </c>
      <c r="AS291" s="187">
        <f t="shared" si="50"/>
        <v>1557.5600000000002</v>
      </c>
      <c r="AT291" s="187">
        <f t="shared" si="51"/>
        <v>-77.877999999999702</v>
      </c>
    </row>
    <row r="292" spans="1:46" x14ac:dyDescent="0.25">
      <c r="A292" s="181" t="s">
        <v>2293</v>
      </c>
      <c r="B292" s="181">
        <v>0.90859999999999996</v>
      </c>
      <c r="C292" s="181" t="s">
        <v>1015</v>
      </c>
      <c r="D292" s="182" t="s">
        <v>2294</v>
      </c>
      <c r="E292" s="181" t="s">
        <v>547</v>
      </c>
      <c r="F292" s="181" t="s">
        <v>1032</v>
      </c>
      <c r="G292" s="181">
        <v>0</v>
      </c>
      <c r="H292" s="189">
        <v>0</v>
      </c>
      <c r="I292" s="189"/>
      <c r="J292" s="189"/>
      <c r="K292" s="189"/>
      <c r="L292" s="189"/>
      <c r="M292" s="189" t="s">
        <v>535</v>
      </c>
      <c r="N292" s="181" t="s">
        <v>459</v>
      </c>
      <c r="O292" s="185"/>
      <c r="P292" s="186" t="s">
        <v>427</v>
      </c>
      <c r="Q292" s="181" t="s">
        <v>2105</v>
      </c>
      <c r="R292" s="178" t="s">
        <v>2295</v>
      </c>
      <c r="S292" s="181" t="s">
        <v>96</v>
      </c>
      <c r="T292" s="181" t="s">
        <v>638</v>
      </c>
      <c r="U292" s="181" t="s">
        <v>1018</v>
      </c>
      <c r="V292" s="181"/>
      <c r="W292" s="181" t="s">
        <v>2230</v>
      </c>
      <c r="X292" s="181" t="s">
        <v>2231</v>
      </c>
      <c r="Y292" s="181" t="s">
        <v>2296</v>
      </c>
      <c r="Z292" s="181" t="s">
        <v>2266</v>
      </c>
      <c r="AA292" s="181" t="s">
        <v>3</v>
      </c>
      <c r="AB292" s="181" t="s">
        <v>453</v>
      </c>
      <c r="AC292" s="181" t="s">
        <v>2267</v>
      </c>
      <c r="AD292" s="187" t="s">
        <v>439</v>
      </c>
      <c r="AE292" s="181" t="s">
        <v>496</v>
      </c>
      <c r="AF292" s="181" t="s">
        <v>519</v>
      </c>
      <c r="AG292" s="181" t="s">
        <v>439</v>
      </c>
      <c r="AH292" s="181" t="s">
        <v>938</v>
      </c>
      <c r="AI292" s="187">
        <v>184700</v>
      </c>
      <c r="AJ292" s="187">
        <v>0</v>
      </c>
      <c r="AK292" s="187">
        <v>85500</v>
      </c>
      <c r="AL292" s="187">
        <f t="shared" si="46"/>
        <v>270200</v>
      </c>
      <c r="AM292" s="187">
        <v>184700</v>
      </c>
      <c r="AN292" s="187">
        <v>0</v>
      </c>
      <c r="AO292" s="187">
        <v>86500</v>
      </c>
      <c r="AP292" s="187">
        <f t="shared" si="47"/>
        <v>271200</v>
      </c>
      <c r="AQ292" s="187">
        <f t="shared" si="48"/>
        <v>-1000</v>
      </c>
      <c r="AR292" s="187">
        <f t="shared" si="49"/>
        <v>2619.7919999999999</v>
      </c>
      <c r="AS292" s="187">
        <f t="shared" si="50"/>
        <v>2485.84</v>
      </c>
      <c r="AT292" s="187">
        <f t="shared" si="51"/>
        <v>-133.95199999999977</v>
      </c>
    </row>
    <row r="293" spans="1:46" x14ac:dyDescent="0.25">
      <c r="A293" s="181" t="s">
        <v>2297</v>
      </c>
      <c r="B293" s="181">
        <v>6.4279999999999999</v>
      </c>
      <c r="C293" s="181" t="s">
        <v>1015</v>
      </c>
      <c r="D293" s="182" t="s">
        <v>2298</v>
      </c>
      <c r="E293" s="181" t="s">
        <v>547</v>
      </c>
      <c r="F293" s="181" t="s">
        <v>1032</v>
      </c>
      <c r="G293" s="181">
        <v>0</v>
      </c>
      <c r="H293" s="189">
        <v>0</v>
      </c>
      <c r="I293" s="189"/>
      <c r="J293" s="189"/>
      <c r="K293" s="189"/>
      <c r="L293" s="189"/>
      <c r="M293" s="189" t="s">
        <v>535</v>
      </c>
      <c r="N293" s="181" t="s">
        <v>459</v>
      </c>
      <c r="O293" s="185"/>
      <c r="P293" s="186" t="s">
        <v>427</v>
      </c>
      <c r="Q293" s="181" t="s">
        <v>2105</v>
      </c>
      <c r="R293" s="178" t="s">
        <v>2299</v>
      </c>
      <c r="S293" s="181" t="s">
        <v>96</v>
      </c>
      <c r="T293" s="181" t="s">
        <v>638</v>
      </c>
      <c r="U293" s="181" t="s">
        <v>1018</v>
      </c>
      <c r="V293" s="181"/>
      <c r="W293" s="181" t="s">
        <v>2230</v>
      </c>
      <c r="X293" s="181" t="s">
        <v>2231</v>
      </c>
      <c r="Y293" s="181" t="s">
        <v>2265</v>
      </c>
      <c r="Z293" s="181" t="s">
        <v>2266</v>
      </c>
      <c r="AA293" s="181" t="s">
        <v>3</v>
      </c>
      <c r="AB293" s="181" t="s">
        <v>453</v>
      </c>
      <c r="AC293" s="181" t="s">
        <v>2267</v>
      </c>
      <c r="AD293" s="187" t="s">
        <v>439</v>
      </c>
      <c r="AE293" s="181" t="s">
        <v>496</v>
      </c>
      <c r="AF293" s="181" t="s">
        <v>519</v>
      </c>
      <c r="AG293" s="181" t="s">
        <v>439</v>
      </c>
      <c r="AH293" s="181" t="s">
        <v>938</v>
      </c>
      <c r="AI293" s="187">
        <v>208900</v>
      </c>
      <c r="AJ293" s="187">
        <v>0</v>
      </c>
      <c r="AK293" s="187">
        <v>330200</v>
      </c>
      <c r="AL293" s="187">
        <f t="shared" si="46"/>
        <v>539100</v>
      </c>
      <c r="AM293" s="187">
        <v>208900</v>
      </c>
      <c r="AN293" s="187">
        <v>0</v>
      </c>
      <c r="AO293" s="187">
        <v>333100</v>
      </c>
      <c r="AP293" s="187">
        <f t="shared" si="47"/>
        <v>542000</v>
      </c>
      <c r="AQ293" s="187">
        <f t="shared" si="48"/>
        <v>-2900</v>
      </c>
      <c r="AR293" s="187">
        <f t="shared" si="49"/>
        <v>5235.72</v>
      </c>
      <c r="AS293" s="187">
        <f t="shared" si="50"/>
        <v>4959.72</v>
      </c>
      <c r="AT293" s="187">
        <f t="shared" si="51"/>
        <v>-276</v>
      </c>
    </row>
    <row r="294" spans="1:46" x14ac:dyDescent="0.25">
      <c r="A294" s="181" t="s">
        <v>2300</v>
      </c>
      <c r="B294" s="181">
        <v>5.5705</v>
      </c>
      <c r="C294" s="181" t="s">
        <v>1015</v>
      </c>
      <c r="D294" s="182" t="s">
        <v>2301</v>
      </c>
      <c r="E294" s="181" t="s">
        <v>547</v>
      </c>
      <c r="F294" s="181" t="s">
        <v>1032</v>
      </c>
      <c r="G294" s="181">
        <v>0</v>
      </c>
      <c r="H294" s="189">
        <v>0</v>
      </c>
      <c r="I294" s="189"/>
      <c r="J294" s="189"/>
      <c r="K294" s="189"/>
      <c r="L294" s="189"/>
      <c r="M294" s="189" t="s">
        <v>535</v>
      </c>
      <c r="N294" s="181" t="s">
        <v>459</v>
      </c>
      <c r="O294" s="185"/>
      <c r="P294" s="186" t="s">
        <v>427</v>
      </c>
      <c r="Q294" s="181" t="s">
        <v>2105</v>
      </c>
      <c r="R294" s="178" t="s">
        <v>2302</v>
      </c>
      <c r="S294" s="181" t="s">
        <v>96</v>
      </c>
      <c r="T294" s="181" t="s">
        <v>638</v>
      </c>
      <c r="U294" s="181" t="s">
        <v>1018</v>
      </c>
      <c r="V294" s="181"/>
      <c r="W294" s="181" t="s">
        <v>2230</v>
      </c>
      <c r="X294" s="181" t="s">
        <v>2231</v>
      </c>
      <c r="Y294" s="181" t="s">
        <v>2303</v>
      </c>
      <c r="Z294" s="181" t="s">
        <v>2266</v>
      </c>
      <c r="AA294" s="181" t="s">
        <v>3</v>
      </c>
      <c r="AB294" s="181" t="s">
        <v>453</v>
      </c>
      <c r="AC294" s="181" t="s">
        <v>2267</v>
      </c>
      <c r="AD294" s="187" t="s">
        <v>2304</v>
      </c>
      <c r="AE294" s="181" t="s">
        <v>2305</v>
      </c>
      <c r="AF294" s="181" t="s">
        <v>2306</v>
      </c>
      <c r="AG294" s="181" t="s">
        <v>439</v>
      </c>
      <c r="AH294" s="181" t="s">
        <v>2307</v>
      </c>
      <c r="AI294" s="187">
        <v>205000</v>
      </c>
      <c r="AJ294" s="187">
        <v>0</v>
      </c>
      <c r="AK294" s="187">
        <v>383200</v>
      </c>
      <c r="AL294" s="187">
        <f t="shared" si="46"/>
        <v>588200</v>
      </c>
      <c r="AM294" s="187">
        <v>205000</v>
      </c>
      <c r="AN294" s="187">
        <v>0</v>
      </c>
      <c r="AO294" s="187">
        <v>386300</v>
      </c>
      <c r="AP294" s="187">
        <f t="shared" si="47"/>
        <v>591300</v>
      </c>
      <c r="AQ294" s="187">
        <f t="shared" si="48"/>
        <v>-3100</v>
      </c>
      <c r="AR294" s="187">
        <f t="shared" si="49"/>
        <v>5711.9579999999996</v>
      </c>
      <c r="AS294" s="187">
        <f t="shared" si="50"/>
        <v>5411.4400000000005</v>
      </c>
      <c r="AT294" s="187">
        <f t="shared" si="51"/>
        <v>-300.51799999999912</v>
      </c>
    </row>
    <row r="295" spans="1:46" x14ac:dyDescent="0.25">
      <c r="A295" s="181" t="s">
        <v>2308</v>
      </c>
      <c r="B295" s="181">
        <v>2.08</v>
      </c>
      <c r="C295" s="181" t="s">
        <v>1015</v>
      </c>
      <c r="D295" s="182" t="s">
        <v>2252</v>
      </c>
      <c r="E295" s="181" t="s">
        <v>547</v>
      </c>
      <c r="F295" s="181" t="s">
        <v>1032</v>
      </c>
      <c r="G295" s="181">
        <v>0</v>
      </c>
      <c r="H295" s="189">
        <v>0</v>
      </c>
      <c r="I295" s="189"/>
      <c r="J295" s="189"/>
      <c r="K295" s="189"/>
      <c r="L295" s="189"/>
      <c r="M295" s="189" t="s">
        <v>535</v>
      </c>
      <c r="N295" s="181" t="s">
        <v>459</v>
      </c>
      <c r="O295" s="185"/>
      <c r="P295" s="186" t="s">
        <v>427</v>
      </c>
      <c r="Q295" s="181" t="s">
        <v>2105</v>
      </c>
      <c r="R295" s="178" t="s">
        <v>2309</v>
      </c>
      <c r="S295" s="181" t="s">
        <v>2249</v>
      </c>
      <c r="T295" s="181" t="s">
        <v>638</v>
      </c>
      <c r="U295" s="181" t="s">
        <v>1018</v>
      </c>
      <c r="V295" s="181"/>
      <c r="W295" s="181" t="s">
        <v>490</v>
      </c>
      <c r="X295" s="181" t="s">
        <v>14</v>
      </c>
      <c r="Y295" s="181" t="s">
        <v>2250</v>
      </c>
      <c r="Z295" s="181" t="s">
        <v>2251</v>
      </c>
      <c r="AA295" s="181" t="s">
        <v>3</v>
      </c>
      <c r="AB295" s="181" t="s">
        <v>453</v>
      </c>
      <c r="AC295" s="181" t="s">
        <v>1018</v>
      </c>
      <c r="AD295" s="187" t="s">
        <v>2258</v>
      </c>
      <c r="AE295" s="181" t="s">
        <v>2259</v>
      </c>
      <c r="AF295" s="181" t="s">
        <v>2252</v>
      </c>
      <c r="AG295" s="181" t="s">
        <v>439</v>
      </c>
      <c r="AH295" s="181" t="s">
        <v>2253</v>
      </c>
      <c r="AI295" s="187">
        <v>1467800</v>
      </c>
      <c r="AJ295" s="187">
        <v>0</v>
      </c>
      <c r="AK295" s="187">
        <v>0</v>
      </c>
      <c r="AL295" s="187">
        <f t="shared" si="46"/>
        <v>1467800</v>
      </c>
      <c r="AM295" s="187">
        <v>1467800</v>
      </c>
      <c r="AN295" s="187">
        <v>0</v>
      </c>
      <c r="AO295" s="187">
        <v>0</v>
      </c>
      <c r="AP295" s="187">
        <f t="shared" si="47"/>
        <v>1467800</v>
      </c>
      <c r="AQ295" s="187">
        <f t="shared" si="48"/>
        <v>0</v>
      </c>
      <c r="AR295" s="187">
        <f t="shared" si="49"/>
        <v>14178.948</v>
      </c>
      <c r="AS295" s="187">
        <f t="shared" si="50"/>
        <v>13503.76</v>
      </c>
      <c r="AT295" s="187">
        <f t="shared" si="51"/>
        <v>-675.1880000000001</v>
      </c>
    </row>
    <row r="296" spans="1:46" x14ac:dyDescent="0.25">
      <c r="A296" s="181" t="s">
        <v>2310</v>
      </c>
      <c r="B296" s="181">
        <v>2.1756000000000002</v>
      </c>
      <c r="C296" s="181" t="s">
        <v>1015</v>
      </c>
      <c r="D296" s="182" t="s">
        <v>2252</v>
      </c>
      <c r="E296" s="181" t="s">
        <v>547</v>
      </c>
      <c r="F296" s="181" t="s">
        <v>1032</v>
      </c>
      <c r="G296" s="181">
        <v>0</v>
      </c>
      <c r="H296" s="189">
        <v>0</v>
      </c>
      <c r="I296" s="189"/>
      <c r="J296" s="189"/>
      <c r="K296" s="189"/>
      <c r="L296" s="189"/>
      <c r="M296" s="189" t="s">
        <v>535</v>
      </c>
      <c r="N296" s="181" t="s">
        <v>459</v>
      </c>
      <c r="O296" s="185"/>
      <c r="P296" s="186" t="s">
        <v>427</v>
      </c>
      <c r="Q296" s="181" t="s">
        <v>2105</v>
      </c>
      <c r="R296" s="178" t="s">
        <v>2311</v>
      </c>
      <c r="S296" s="181" t="s">
        <v>2249</v>
      </c>
      <c r="T296" s="181" t="s">
        <v>638</v>
      </c>
      <c r="U296" s="181" t="s">
        <v>1018</v>
      </c>
      <c r="V296" s="181"/>
      <c r="W296" s="181" t="s">
        <v>490</v>
      </c>
      <c r="X296" s="181" t="s">
        <v>14</v>
      </c>
      <c r="Y296" s="181" t="s">
        <v>2250</v>
      </c>
      <c r="Z296" s="181" t="s">
        <v>2251</v>
      </c>
      <c r="AA296" s="181" t="s">
        <v>3</v>
      </c>
      <c r="AB296" s="181" t="s">
        <v>453</v>
      </c>
      <c r="AC296" s="181" t="s">
        <v>1018</v>
      </c>
      <c r="AD296" s="187" t="s">
        <v>2258</v>
      </c>
      <c r="AE296" s="181" t="s">
        <v>2259</v>
      </c>
      <c r="AF296" s="181" t="s">
        <v>2252</v>
      </c>
      <c r="AG296" s="181" t="s">
        <v>439</v>
      </c>
      <c r="AH296" s="181" t="s">
        <v>2253</v>
      </c>
      <c r="AI296" s="187">
        <v>9500</v>
      </c>
      <c r="AJ296" s="187">
        <v>0</v>
      </c>
      <c r="AK296" s="187">
        <v>0</v>
      </c>
      <c r="AL296" s="187">
        <f t="shared" si="46"/>
        <v>9500</v>
      </c>
      <c r="AM296" s="187">
        <v>9500</v>
      </c>
      <c r="AN296" s="187">
        <v>0</v>
      </c>
      <c r="AO296" s="187">
        <v>0</v>
      </c>
      <c r="AP296" s="187">
        <f t="shared" si="47"/>
        <v>9500</v>
      </c>
      <c r="AQ296" s="187">
        <f t="shared" si="48"/>
        <v>0</v>
      </c>
      <c r="AR296" s="187">
        <f t="shared" si="49"/>
        <v>91.77</v>
      </c>
      <c r="AS296" s="187">
        <f t="shared" si="50"/>
        <v>87.4</v>
      </c>
      <c r="AT296" s="187">
        <f t="shared" si="51"/>
        <v>-4.3699999999999903</v>
      </c>
    </row>
    <row r="297" spans="1:46" x14ac:dyDescent="0.25">
      <c r="A297" s="181" t="s">
        <v>2312</v>
      </c>
      <c r="B297" s="181">
        <v>2.5727000000000002</v>
      </c>
      <c r="C297" s="181" t="s">
        <v>1015</v>
      </c>
      <c r="D297" s="182" t="s">
        <v>2252</v>
      </c>
      <c r="E297" s="181" t="s">
        <v>547</v>
      </c>
      <c r="F297" s="181" t="s">
        <v>1032</v>
      </c>
      <c r="G297" s="181">
        <v>0</v>
      </c>
      <c r="H297" s="189">
        <v>0</v>
      </c>
      <c r="I297" s="189"/>
      <c r="J297" s="189"/>
      <c r="K297" s="189"/>
      <c r="L297" s="189"/>
      <c r="M297" s="189" t="s">
        <v>535</v>
      </c>
      <c r="N297" s="181" t="s">
        <v>459</v>
      </c>
      <c r="O297" s="185"/>
      <c r="P297" s="186" t="s">
        <v>427</v>
      </c>
      <c r="Q297" s="181" t="s">
        <v>2105</v>
      </c>
      <c r="R297" s="178" t="s">
        <v>2313</v>
      </c>
      <c r="S297" s="181" t="s">
        <v>2249</v>
      </c>
      <c r="T297" s="181" t="s">
        <v>638</v>
      </c>
      <c r="U297" s="181" t="s">
        <v>1018</v>
      </c>
      <c r="V297" s="181"/>
      <c r="W297" s="181" t="s">
        <v>490</v>
      </c>
      <c r="X297" s="181" t="s">
        <v>14</v>
      </c>
      <c r="Y297" s="181" t="s">
        <v>2250</v>
      </c>
      <c r="Z297" s="181" t="s">
        <v>2251</v>
      </c>
      <c r="AA297" s="181" t="s">
        <v>3</v>
      </c>
      <c r="AB297" s="181" t="s">
        <v>453</v>
      </c>
      <c r="AC297" s="181" t="s">
        <v>1018</v>
      </c>
      <c r="AD297" s="187" t="s">
        <v>2258</v>
      </c>
      <c r="AE297" s="181" t="s">
        <v>2259</v>
      </c>
      <c r="AF297" s="181" t="s">
        <v>2252</v>
      </c>
      <c r="AG297" s="181" t="s">
        <v>439</v>
      </c>
      <c r="AH297" s="181" t="s">
        <v>2253</v>
      </c>
      <c r="AI297" s="187">
        <v>1566200</v>
      </c>
      <c r="AJ297" s="187">
        <v>0</v>
      </c>
      <c r="AK297" s="187">
        <v>0</v>
      </c>
      <c r="AL297" s="187">
        <f t="shared" si="46"/>
        <v>1566200</v>
      </c>
      <c r="AM297" s="187">
        <v>1566200</v>
      </c>
      <c r="AN297" s="187">
        <v>0</v>
      </c>
      <c r="AO297" s="187">
        <v>0</v>
      </c>
      <c r="AP297" s="187">
        <f t="shared" si="47"/>
        <v>1566200</v>
      </c>
      <c r="AQ297" s="187">
        <f t="shared" si="48"/>
        <v>0</v>
      </c>
      <c r="AR297" s="187">
        <f t="shared" si="49"/>
        <v>15129.492</v>
      </c>
      <c r="AS297" s="187">
        <f t="shared" si="50"/>
        <v>14409.04</v>
      </c>
      <c r="AT297" s="187">
        <f t="shared" si="51"/>
        <v>-720.45199999999932</v>
      </c>
    </row>
    <row r="298" spans="1:46" x14ac:dyDescent="0.25">
      <c r="A298" s="181" t="s">
        <v>2314</v>
      </c>
      <c r="B298" s="181">
        <v>4.1698000000000004</v>
      </c>
      <c r="C298" s="181" t="s">
        <v>1015</v>
      </c>
      <c r="D298" s="182" t="s">
        <v>2252</v>
      </c>
      <c r="E298" s="181" t="s">
        <v>547</v>
      </c>
      <c r="F298" s="181" t="s">
        <v>1032</v>
      </c>
      <c r="G298" s="181">
        <v>0</v>
      </c>
      <c r="H298" s="189">
        <v>0</v>
      </c>
      <c r="I298" s="189"/>
      <c r="J298" s="189"/>
      <c r="K298" s="189"/>
      <c r="L298" s="189"/>
      <c r="M298" s="189" t="s">
        <v>535</v>
      </c>
      <c r="N298" s="181" t="s">
        <v>459</v>
      </c>
      <c r="O298" s="185"/>
      <c r="P298" s="186" t="s">
        <v>427</v>
      </c>
      <c r="Q298" s="181" t="s">
        <v>2105</v>
      </c>
      <c r="R298" s="178" t="s">
        <v>2315</v>
      </c>
      <c r="S298" s="181" t="s">
        <v>2249</v>
      </c>
      <c r="T298" s="181" t="s">
        <v>638</v>
      </c>
      <c r="U298" s="181" t="s">
        <v>1018</v>
      </c>
      <c r="V298" s="181"/>
      <c r="W298" s="181" t="s">
        <v>2316</v>
      </c>
      <c r="X298" s="181" t="s">
        <v>2317</v>
      </c>
      <c r="Y298" s="181" t="s">
        <v>2250</v>
      </c>
      <c r="Z298" s="181" t="s">
        <v>2251</v>
      </c>
      <c r="AA298" s="181" t="s">
        <v>3</v>
      </c>
      <c r="AB298" s="181" t="s">
        <v>453</v>
      </c>
      <c r="AC298" s="181" t="s">
        <v>1018</v>
      </c>
      <c r="AD298" s="187" t="s">
        <v>2258</v>
      </c>
      <c r="AE298" s="181" t="s">
        <v>2259</v>
      </c>
      <c r="AF298" s="181" t="s">
        <v>2252</v>
      </c>
      <c r="AG298" s="181" t="s">
        <v>439</v>
      </c>
      <c r="AH298" s="181" t="s">
        <v>2253</v>
      </c>
      <c r="AI298" s="187">
        <v>2942500</v>
      </c>
      <c r="AJ298" s="187">
        <v>0</v>
      </c>
      <c r="AK298" s="187">
        <v>1118800</v>
      </c>
      <c r="AL298" s="187">
        <f t="shared" si="46"/>
        <v>4061300</v>
      </c>
      <c r="AM298" s="187">
        <v>2942500</v>
      </c>
      <c r="AN298" s="187">
        <v>0</v>
      </c>
      <c r="AO298" s="187">
        <v>1150900</v>
      </c>
      <c r="AP298" s="187">
        <f t="shared" si="47"/>
        <v>4093400</v>
      </c>
      <c r="AQ298" s="187">
        <f t="shared" si="48"/>
        <v>-32100</v>
      </c>
      <c r="AR298" s="187">
        <f t="shared" si="49"/>
        <v>39542.243999999999</v>
      </c>
      <c r="AS298" s="187">
        <f t="shared" si="50"/>
        <v>37363.96</v>
      </c>
      <c r="AT298" s="187">
        <f t="shared" si="51"/>
        <v>-2178.2839999999997</v>
      </c>
    </row>
    <row r="299" spans="1:46" x14ac:dyDescent="0.25">
      <c r="A299" s="201" t="s">
        <v>2318</v>
      </c>
      <c r="B299" s="201">
        <v>10</v>
      </c>
      <c r="C299" s="201" t="s">
        <v>1015</v>
      </c>
      <c r="D299" s="202" t="s">
        <v>2319</v>
      </c>
      <c r="E299" s="201" t="s">
        <v>547</v>
      </c>
      <c r="F299" s="201" t="s">
        <v>1032</v>
      </c>
      <c r="G299" s="201"/>
      <c r="H299" s="194">
        <v>0</v>
      </c>
      <c r="I299" s="194"/>
      <c r="J299" s="194"/>
      <c r="K299" s="194"/>
      <c r="L299" s="194"/>
      <c r="M299" s="194" t="s">
        <v>535</v>
      </c>
      <c r="N299" s="201" t="s">
        <v>459</v>
      </c>
      <c r="O299" s="203"/>
      <c r="P299" s="204" t="s">
        <v>427</v>
      </c>
      <c r="Q299" s="201" t="s">
        <v>2105</v>
      </c>
      <c r="R299" s="205" t="s">
        <v>2320</v>
      </c>
      <c r="S299" s="201" t="s">
        <v>96</v>
      </c>
      <c r="T299" s="201" t="s">
        <v>638</v>
      </c>
      <c r="U299" s="201" t="s">
        <v>1018</v>
      </c>
      <c r="V299" s="201"/>
      <c r="W299" s="201" t="s">
        <v>2230</v>
      </c>
      <c r="X299" s="201" t="s">
        <v>2231</v>
      </c>
      <c r="Y299" s="201" t="s">
        <v>2321</v>
      </c>
      <c r="Z299" s="201" t="s">
        <v>2251</v>
      </c>
      <c r="AA299" s="201" t="s">
        <v>3</v>
      </c>
      <c r="AB299" s="201" t="s">
        <v>453</v>
      </c>
      <c r="AC299" s="201" t="s">
        <v>1018</v>
      </c>
      <c r="AD299" s="206" t="s">
        <v>1759</v>
      </c>
      <c r="AE299" s="201" t="s">
        <v>2322</v>
      </c>
      <c r="AF299" s="201" t="s">
        <v>2323</v>
      </c>
      <c r="AG299" s="201" t="s">
        <v>439</v>
      </c>
      <c r="AH299" s="201" t="s">
        <v>2324</v>
      </c>
      <c r="AI299" s="206">
        <v>221800</v>
      </c>
      <c r="AJ299" s="206">
        <v>0</v>
      </c>
      <c r="AK299" s="206">
        <v>205500</v>
      </c>
      <c r="AL299" s="206">
        <f t="shared" si="46"/>
        <v>427300</v>
      </c>
      <c r="AM299" s="206">
        <v>221800</v>
      </c>
      <c r="AN299" s="206">
        <v>0</v>
      </c>
      <c r="AO299" s="206">
        <v>209200</v>
      </c>
      <c r="AP299" s="206">
        <f t="shared" si="47"/>
        <v>431000</v>
      </c>
      <c r="AQ299" s="206">
        <f t="shared" si="48"/>
        <v>-3700</v>
      </c>
      <c r="AR299" s="206">
        <f t="shared" si="49"/>
        <v>4163.46</v>
      </c>
      <c r="AS299" s="206">
        <f t="shared" si="50"/>
        <v>3931.1600000000003</v>
      </c>
      <c r="AT299" s="206">
        <f t="shared" si="51"/>
        <v>-232.29999999999973</v>
      </c>
    </row>
    <row r="300" spans="1:46" x14ac:dyDescent="0.25">
      <c r="A300" s="207" t="s">
        <v>2325</v>
      </c>
      <c r="B300" s="207">
        <v>0.70399999999999996</v>
      </c>
      <c r="C300" s="207" t="s">
        <v>1015</v>
      </c>
      <c r="D300" s="208" t="s">
        <v>2252</v>
      </c>
      <c r="E300" s="207" t="s">
        <v>547</v>
      </c>
      <c r="F300" s="207" t="s">
        <v>1032</v>
      </c>
      <c r="G300" s="207">
        <v>0</v>
      </c>
      <c r="H300" s="195">
        <v>0</v>
      </c>
      <c r="I300" s="195"/>
      <c r="J300" s="195"/>
      <c r="K300" s="195"/>
      <c r="L300" s="195"/>
      <c r="M300" s="195" t="s">
        <v>535</v>
      </c>
      <c r="N300" s="207" t="s">
        <v>459</v>
      </c>
      <c r="O300" s="210"/>
      <c r="P300" s="211" t="s">
        <v>427</v>
      </c>
      <c r="Q300" s="207" t="s">
        <v>2105</v>
      </c>
      <c r="R300" s="212" t="s">
        <v>2326</v>
      </c>
      <c r="S300" s="207" t="s">
        <v>2249</v>
      </c>
      <c r="T300" s="207" t="s">
        <v>638</v>
      </c>
      <c r="U300" s="207" t="s">
        <v>1018</v>
      </c>
      <c r="V300" s="207"/>
      <c r="W300" s="207" t="s">
        <v>490</v>
      </c>
      <c r="X300" s="207" t="s">
        <v>14</v>
      </c>
      <c r="Y300" s="207" t="s">
        <v>2250</v>
      </c>
      <c r="Z300" s="207" t="s">
        <v>2251</v>
      </c>
      <c r="AA300" s="207" t="s">
        <v>3</v>
      </c>
      <c r="AB300" s="207" t="s">
        <v>453</v>
      </c>
      <c r="AC300" s="207" t="s">
        <v>1018</v>
      </c>
      <c r="AD300" s="213" t="s">
        <v>439</v>
      </c>
      <c r="AE300" s="207" t="s">
        <v>496</v>
      </c>
      <c r="AF300" s="207" t="s">
        <v>519</v>
      </c>
      <c r="AG300" s="207" t="s">
        <v>2258</v>
      </c>
      <c r="AH300" s="207" t="s">
        <v>2259</v>
      </c>
      <c r="AI300" s="213">
        <v>3100</v>
      </c>
      <c r="AJ300" s="213">
        <v>0</v>
      </c>
      <c r="AK300" s="213">
        <v>0</v>
      </c>
      <c r="AL300" s="213">
        <f t="shared" si="46"/>
        <v>3100</v>
      </c>
      <c r="AM300" s="213">
        <v>3100</v>
      </c>
      <c r="AN300" s="213">
        <v>0</v>
      </c>
      <c r="AO300" s="213">
        <v>0</v>
      </c>
      <c r="AP300" s="213">
        <f t="shared" si="47"/>
        <v>3100</v>
      </c>
      <c r="AQ300" s="213">
        <f t="shared" si="48"/>
        <v>0</v>
      </c>
      <c r="AR300" s="213">
        <f t="shared" si="49"/>
        <v>29.945999999999998</v>
      </c>
      <c r="AS300" s="213">
        <f t="shared" si="50"/>
        <v>28.52</v>
      </c>
      <c r="AT300" s="213">
        <f t="shared" si="51"/>
        <v>-1.4259999999999984</v>
      </c>
    </row>
    <row r="301" spans="1:46" x14ac:dyDescent="0.25">
      <c r="A301" s="207" t="s">
        <v>2327</v>
      </c>
      <c r="B301" s="207">
        <v>7.6369999999999996</v>
      </c>
      <c r="C301" s="207" t="s">
        <v>1015</v>
      </c>
      <c r="D301" s="208" t="s">
        <v>2328</v>
      </c>
      <c r="E301" s="207" t="s">
        <v>547</v>
      </c>
      <c r="F301" s="207" t="s">
        <v>1032</v>
      </c>
      <c r="G301" s="207">
        <v>0</v>
      </c>
      <c r="H301" s="195">
        <v>0</v>
      </c>
      <c r="I301" s="195"/>
      <c r="J301" s="195"/>
      <c r="K301" s="195"/>
      <c r="L301" s="195"/>
      <c r="M301" s="195" t="s">
        <v>535</v>
      </c>
      <c r="N301" s="207" t="s">
        <v>459</v>
      </c>
      <c r="O301" s="210"/>
      <c r="P301" s="211" t="s">
        <v>427</v>
      </c>
      <c r="Q301" s="207" t="s">
        <v>2105</v>
      </c>
      <c r="R301" s="212" t="s">
        <v>2329</v>
      </c>
      <c r="S301" s="207" t="s">
        <v>96</v>
      </c>
      <c r="T301" s="207" t="s">
        <v>638</v>
      </c>
      <c r="U301" s="207" t="s">
        <v>1018</v>
      </c>
      <c r="V301" s="207"/>
      <c r="W301" s="207" t="s">
        <v>2230</v>
      </c>
      <c r="X301" s="207" t="s">
        <v>2231</v>
      </c>
      <c r="Y301" s="207" t="s">
        <v>2330</v>
      </c>
      <c r="Z301" s="207" t="s">
        <v>2251</v>
      </c>
      <c r="AA301" s="207" t="s">
        <v>3</v>
      </c>
      <c r="AB301" s="207" t="s">
        <v>453</v>
      </c>
      <c r="AC301" s="207" t="s">
        <v>1018</v>
      </c>
      <c r="AD301" s="213" t="s">
        <v>2331</v>
      </c>
      <c r="AE301" s="207" t="s">
        <v>2332</v>
      </c>
      <c r="AF301" s="207" t="s">
        <v>2333</v>
      </c>
      <c r="AG301" s="207" t="s">
        <v>1852</v>
      </c>
      <c r="AH301" s="207" t="s">
        <v>2334</v>
      </c>
      <c r="AI301" s="213">
        <v>211400</v>
      </c>
      <c r="AJ301" s="213">
        <v>0</v>
      </c>
      <c r="AK301" s="213">
        <v>457000</v>
      </c>
      <c r="AL301" s="213">
        <f t="shared" si="46"/>
        <v>668400</v>
      </c>
      <c r="AM301" s="213">
        <v>211400</v>
      </c>
      <c r="AN301" s="213">
        <v>0</v>
      </c>
      <c r="AO301" s="213">
        <v>461600</v>
      </c>
      <c r="AP301" s="213">
        <f t="shared" si="47"/>
        <v>673000</v>
      </c>
      <c r="AQ301" s="213">
        <f t="shared" si="48"/>
        <v>-4600</v>
      </c>
      <c r="AR301" s="213">
        <f t="shared" si="49"/>
        <v>6501.1799999999994</v>
      </c>
      <c r="AS301" s="213">
        <f t="shared" si="50"/>
        <v>6149.2800000000007</v>
      </c>
      <c r="AT301" s="213">
        <f t="shared" si="51"/>
        <v>-351.89999999999873</v>
      </c>
    </row>
    <row r="302" spans="1:46" ht="30" x14ac:dyDescent="0.25">
      <c r="A302" s="207" t="s">
        <v>2335</v>
      </c>
      <c r="B302" s="207">
        <v>4.1660000000000004</v>
      </c>
      <c r="C302" s="207" t="s">
        <v>1015</v>
      </c>
      <c r="D302" s="208" t="s">
        <v>2336</v>
      </c>
      <c r="E302" s="207" t="s">
        <v>547</v>
      </c>
      <c r="F302" s="207" t="s">
        <v>1032</v>
      </c>
      <c r="G302" s="207">
        <v>0</v>
      </c>
      <c r="H302" s="195">
        <v>0</v>
      </c>
      <c r="I302" s="195"/>
      <c r="J302" s="195"/>
      <c r="K302" s="195"/>
      <c r="L302" s="195"/>
      <c r="M302" s="195" t="s">
        <v>535</v>
      </c>
      <c r="N302" s="207" t="s">
        <v>459</v>
      </c>
      <c r="O302" s="210"/>
      <c r="P302" s="211" t="s">
        <v>427</v>
      </c>
      <c r="Q302" s="207" t="s">
        <v>2105</v>
      </c>
      <c r="R302" s="212" t="s">
        <v>2337</v>
      </c>
      <c r="S302" s="207" t="s">
        <v>96</v>
      </c>
      <c r="T302" s="207" t="s">
        <v>638</v>
      </c>
      <c r="U302" s="207" t="s">
        <v>1018</v>
      </c>
      <c r="V302" s="207"/>
      <c r="W302" s="207" t="s">
        <v>2230</v>
      </c>
      <c r="X302" s="207" t="s">
        <v>2231</v>
      </c>
      <c r="Y302" s="207" t="s">
        <v>2338</v>
      </c>
      <c r="Z302" s="207" t="s">
        <v>2251</v>
      </c>
      <c r="AA302" s="207" t="s">
        <v>3</v>
      </c>
      <c r="AB302" s="207" t="s">
        <v>453</v>
      </c>
      <c r="AC302" s="207" t="s">
        <v>1018</v>
      </c>
      <c r="AD302" s="213" t="s">
        <v>1197</v>
      </c>
      <c r="AE302" s="207" t="s">
        <v>2339</v>
      </c>
      <c r="AF302" s="207" t="s">
        <v>2340</v>
      </c>
      <c r="AG302" s="207" t="s">
        <v>2341</v>
      </c>
      <c r="AH302" s="207" t="s">
        <v>2342</v>
      </c>
      <c r="AI302" s="213">
        <v>198900</v>
      </c>
      <c r="AJ302" s="213">
        <v>0</v>
      </c>
      <c r="AK302" s="213">
        <v>587100</v>
      </c>
      <c r="AL302" s="213">
        <f t="shared" si="46"/>
        <v>786000</v>
      </c>
      <c r="AM302" s="213">
        <v>198900</v>
      </c>
      <c r="AN302" s="213">
        <v>0</v>
      </c>
      <c r="AO302" s="213">
        <v>591000</v>
      </c>
      <c r="AP302" s="213">
        <f t="shared" si="47"/>
        <v>789900</v>
      </c>
      <c r="AQ302" s="213">
        <f t="shared" si="48"/>
        <v>-3900</v>
      </c>
      <c r="AR302" s="213">
        <f t="shared" si="49"/>
        <v>7630.4340000000002</v>
      </c>
      <c r="AS302" s="213">
        <f t="shared" si="50"/>
        <v>7231.2000000000007</v>
      </c>
      <c r="AT302" s="213">
        <f t="shared" si="51"/>
        <v>-399.23399999999947</v>
      </c>
    </row>
    <row r="304" spans="1:46" x14ac:dyDescent="0.25">
      <c r="H304" s="192"/>
      <c r="I304" s="192"/>
      <c r="J304" s="192"/>
      <c r="K304" s="192"/>
      <c r="L304" s="192"/>
      <c r="M304" s="192"/>
      <c r="AL304" s="238">
        <f>SUM(AL7:AL303)</f>
        <v>13109727800</v>
      </c>
    </row>
    <row r="305" spans="4:16" x14ac:dyDescent="0.25">
      <c r="H305" s="192">
        <f>SUM(H2:H299)</f>
        <v>9839898</v>
      </c>
      <c r="I305" s="192">
        <f>SUM(I2:I302)</f>
        <v>62951297</v>
      </c>
    </row>
    <row r="308" spans="4:16" x14ac:dyDescent="0.25">
      <c r="P308"/>
    </row>
    <row r="309" spans="4:16" x14ac:dyDescent="0.25">
      <c r="P309"/>
    </row>
    <row r="310" spans="4:16" x14ac:dyDescent="0.25">
      <c r="P310"/>
    </row>
    <row r="311" spans="4:16" x14ac:dyDescent="0.25">
      <c r="P311"/>
    </row>
    <row r="312" spans="4:16" x14ac:dyDescent="0.25">
      <c r="P312"/>
    </row>
    <row r="313" spans="4:16" x14ac:dyDescent="0.25">
      <c r="D313"/>
      <c r="P313"/>
    </row>
    <row r="314" spans="4:16" x14ac:dyDescent="0.25">
      <c r="D314"/>
      <c r="P314"/>
    </row>
    <row r="315" spans="4:16" x14ac:dyDescent="0.25">
      <c r="D315"/>
      <c r="P315"/>
    </row>
    <row r="316" spans="4:16" x14ac:dyDescent="0.25">
      <c r="D316"/>
      <c r="P316"/>
    </row>
    <row r="317" spans="4:16" x14ac:dyDescent="0.25">
      <c r="D317"/>
      <c r="P317"/>
    </row>
    <row r="318" spans="4:16" x14ac:dyDescent="0.25">
      <c r="D318"/>
      <c r="P318"/>
    </row>
    <row r="319" spans="4:16" x14ac:dyDescent="0.25">
      <c r="D319"/>
      <c r="P319"/>
    </row>
    <row r="320" spans="4:16" x14ac:dyDescent="0.25">
      <c r="D320"/>
      <c r="P320"/>
    </row>
    <row r="321" spans="4:16" x14ac:dyDescent="0.25">
      <c r="D321"/>
      <c r="P321"/>
    </row>
    <row r="322" spans="4:16" x14ac:dyDescent="0.25">
      <c r="D322"/>
      <c r="P322"/>
    </row>
    <row r="323" spans="4:16" x14ac:dyDescent="0.25">
      <c r="D323"/>
      <c r="P323"/>
    </row>
    <row r="324" spans="4:16" x14ac:dyDescent="0.25">
      <c r="D324"/>
      <c r="P324"/>
    </row>
    <row r="325" spans="4:16" ht="15" customHeight="1" x14ac:dyDescent="0.25">
      <c r="D325"/>
    </row>
    <row r="326" spans="4:16" ht="15" customHeight="1" x14ac:dyDescent="0.25">
      <c r="D326"/>
    </row>
    <row r="327" spans="4:16" ht="15" customHeight="1" x14ac:dyDescent="0.25">
      <c r="D327"/>
    </row>
    <row r="328" spans="4:16" ht="15" customHeight="1" x14ac:dyDescent="0.25">
      <c r="D328"/>
    </row>
    <row r="329" spans="4:16" ht="15" customHeight="1" x14ac:dyDescent="0.25">
      <c r="D329"/>
    </row>
    <row r="330" spans="4:16" ht="15" customHeight="1" x14ac:dyDescent="0.25">
      <c r="D330"/>
    </row>
    <row r="331" spans="4:16" ht="15" customHeight="1" x14ac:dyDescent="0.25">
      <c r="D331"/>
    </row>
    <row r="332" spans="4:16" ht="15" customHeight="1" x14ac:dyDescent="0.25">
      <c r="D332"/>
    </row>
    <row r="333" spans="4:16" ht="15" customHeight="1" x14ac:dyDescent="0.25">
      <c r="D333"/>
    </row>
    <row r="334" spans="4:16" ht="15" customHeight="1" x14ac:dyDescent="0.25">
      <c r="D334"/>
    </row>
    <row r="335" spans="4:16" ht="15" customHeight="1" x14ac:dyDescent="0.25">
      <c r="D335"/>
    </row>
    <row r="336" spans="4:16" ht="15" customHeight="1" x14ac:dyDescent="0.25">
      <c r="D336"/>
    </row>
    <row r="337" spans="4:4" ht="15" customHeight="1" x14ac:dyDescent="0.25">
      <c r="D337"/>
    </row>
    <row r="338" spans="4:4" ht="15" customHeight="1" x14ac:dyDescent="0.25">
      <c r="D338"/>
    </row>
    <row r="339" spans="4:4" ht="15" customHeight="1" x14ac:dyDescent="0.25">
      <c r="D339"/>
    </row>
    <row r="340" spans="4:4" ht="15" customHeight="1" x14ac:dyDescent="0.25">
      <c r="D340"/>
    </row>
    <row r="341" spans="4:4" ht="15" customHeight="1" x14ac:dyDescent="0.25">
      <c r="D341"/>
    </row>
    <row r="342" spans="4:4" ht="15" customHeight="1" x14ac:dyDescent="0.25">
      <c r="D342"/>
    </row>
    <row r="343" spans="4:4" ht="15" customHeight="1" x14ac:dyDescent="0.25">
      <c r="D343"/>
    </row>
    <row r="344" spans="4:4" ht="15" customHeight="1" x14ac:dyDescent="0.25">
      <c r="D344"/>
    </row>
    <row r="345" spans="4:4" ht="15" customHeight="1" x14ac:dyDescent="0.25">
      <c r="D345"/>
    </row>
    <row r="346" spans="4:4" ht="15" customHeight="1" x14ac:dyDescent="0.25">
      <c r="D346"/>
    </row>
    <row r="347" spans="4:4" ht="15" customHeight="1" x14ac:dyDescent="0.25">
      <c r="D347"/>
    </row>
    <row r="348" spans="4:4" ht="15" customHeight="1" x14ac:dyDescent="0.25">
      <c r="D348"/>
    </row>
    <row r="349" spans="4:4" ht="15" customHeight="1" x14ac:dyDescent="0.25">
      <c r="D349"/>
    </row>
    <row r="350" spans="4:4" ht="15" customHeight="1" x14ac:dyDescent="0.25">
      <c r="D350"/>
    </row>
    <row r="351" spans="4:4" ht="15" customHeight="1" x14ac:dyDescent="0.25">
      <c r="D351"/>
    </row>
    <row r="352" spans="4:4" ht="15" customHeight="1" x14ac:dyDescent="0.25">
      <c r="D352"/>
    </row>
    <row r="353" spans="4:4" ht="15" customHeight="1" x14ac:dyDescent="0.25">
      <c r="D353"/>
    </row>
    <row r="354" spans="4:4" ht="15" customHeight="1" x14ac:dyDescent="0.25">
      <c r="D354"/>
    </row>
    <row r="355" spans="4:4" ht="15" customHeight="1" x14ac:dyDescent="0.25">
      <c r="D355"/>
    </row>
    <row r="356" spans="4:4" ht="15" customHeight="1" x14ac:dyDescent="0.25">
      <c r="D356"/>
    </row>
    <row r="357" spans="4:4" ht="15" customHeight="1" x14ac:dyDescent="0.25">
      <c r="D357"/>
    </row>
    <row r="358" spans="4:4" ht="15" customHeight="1" x14ac:dyDescent="0.25">
      <c r="D358"/>
    </row>
    <row r="359" spans="4:4" ht="15" customHeight="1" x14ac:dyDescent="0.25">
      <c r="D359"/>
    </row>
    <row r="360" spans="4:4" ht="15" customHeight="1" x14ac:dyDescent="0.25">
      <c r="D360"/>
    </row>
    <row r="361" spans="4:4" ht="15" customHeight="1" x14ac:dyDescent="0.25">
      <c r="D361"/>
    </row>
    <row r="362" spans="4:4" ht="15" customHeight="1" x14ac:dyDescent="0.25">
      <c r="D362"/>
    </row>
    <row r="363" spans="4:4" ht="15" customHeight="1" x14ac:dyDescent="0.25">
      <c r="D363"/>
    </row>
    <row r="364" spans="4:4" ht="15" customHeight="1" x14ac:dyDescent="0.25">
      <c r="D364"/>
    </row>
    <row r="365" spans="4:4" ht="15" customHeight="1" x14ac:dyDescent="0.25">
      <c r="D365"/>
    </row>
    <row r="366" spans="4:4" ht="15" customHeight="1" x14ac:dyDescent="0.25">
      <c r="D366"/>
    </row>
    <row r="367" spans="4:4" ht="15" customHeight="1" x14ac:dyDescent="0.25">
      <c r="D367"/>
    </row>
    <row r="368" spans="4:4" ht="15" customHeight="1" x14ac:dyDescent="0.25">
      <c r="D368"/>
    </row>
    <row r="369" spans="4:4" ht="15" customHeight="1" x14ac:dyDescent="0.25">
      <c r="D369"/>
    </row>
    <row r="370" spans="4:4" ht="15" customHeight="1" x14ac:dyDescent="0.25">
      <c r="D370"/>
    </row>
    <row r="371" spans="4:4" ht="15" customHeight="1" x14ac:dyDescent="0.25">
      <c r="D371"/>
    </row>
    <row r="372" spans="4:4" ht="15" customHeight="1" x14ac:dyDescent="0.25">
      <c r="D372"/>
    </row>
    <row r="373" spans="4:4" ht="15" customHeight="1" x14ac:dyDescent="0.25">
      <c r="D373"/>
    </row>
    <row r="374" spans="4:4" ht="15" customHeight="1" x14ac:dyDescent="0.25">
      <c r="D374"/>
    </row>
    <row r="375" spans="4:4" ht="15" customHeight="1" x14ac:dyDescent="0.25">
      <c r="D375"/>
    </row>
    <row r="376" spans="4:4" ht="15" customHeight="1" x14ac:dyDescent="0.25">
      <c r="D376"/>
    </row>
    <row r="377" spans="4:4" ht="15" customHeight="1" x14ac:dyDescent="0.25">
      <c r="D377"/>
    </row>
    <row r="378" spans="4:4" ht="15" customHeight="1" x14ac:dyDescent="0.25">
      <c r="D378"/>
    </row>
    <row r="379" spans="4:4" ht="15" customHeight="1" x14ac:dyDescent="0.25">
      <c r="D379"/>
    </row>
    <row r="380" spans="4:4" ht="15" customHeight="1" x14ac:dyDescent="0.25">
      <c r="D380"/>
    </row>
    <row r="381" spans="4:4" ht="15" customHeight="1" x14ac:dyDescent="0.25">
      <c r="D381"/>
    </row>
    <row r="382" spans="4:4" ht="15" customHeight="1" x14ac:dyDescent="0.25">
      <c r="D382"/>
    </row>
    <row r="383" spans="4:4" ht="15" customHeight="1" x14ac:dyDescent="0.25">
      <c r="D383"/>
    </row>
    <row r="384" spans="4:4" ht="15" customHeight="1" x14ac:dyDescent="0.25">
      <c r="D384"/>
    </row>
    <row r="385" spans="4:4" ht="15" customHeight="1" x14ac:dyDescent="0.25">
      <c r="D385"/>
    </row>
    <row r="386" spans="4:4" ht="15" customHeight="1" x14ac:dyDescent="0.25">
      <c r="D386"/>
    </row>
    <row r="387" spans="4:4" ht="15" customHeight="1" x14ac:dyDescent="0.25">
      <c r="D387"/>
    </row>
    <row r="388" spans="4:4" ht="15" customHeight="1" x14ac:dyDescent="0.25">
      <c r="D388"/>
    </row>
    <row r="389" spans="4:4" ht="15" customHeight="1" x14ac:dyDescent="0.25">
      <c r="D389"/>
    </row>
    <row r="390" spans="4:4" ht="15" customHeight="1" x14ac:dyDescent="0.25">
      <c r="D390"/>
    </row>
    <row r="391" spans="4:4" ht="15" customHeight="1" x14ac:dyDescent="0.25">
      <c r="D391"/>
    </row>
    <row r="392" spans="4:4" ht="15" customHeight="1" x14ac:dyDescent="0.25">
      <c r="D392"/>
    </row>
    <row r="393" spans="4:4" ht="15" customHeight="1" x14ac:dyDescent="0.25">
      <c r="D393"/>
    </row>
    <row r="394" spans="4:4" ht="15" customHeight="1" x14ac:dyDescent="0.25">
      <c r="D394"/>
    </row>
    <row r="395" spans="4:4" ht="15" customHeight="1" x14ac:dyDescent="0.25">
      <c r="D395"/>
    </row>
    <row r="396" spans="4:4" ht="15" customHeight="1" x14ac:dyDescent="0.25">
      <c r="D396"/>
    </row>
    <row r="397" spans="4:4" ht="15" customHeight="1" x14ac:dyDescent="0.25">
      <c r="D397"/>
    </row>
    <row r="398" spans="4:4" ht="15" customHeight="1" x14ac:dyDescent="0.25">
      <c r="D398"/>
    </row>
    <row r="399" spans="4:4" ht="15" customHeight="1" x14ac:dyDescent="0.25">
      <c r="D399"/>
    </row>
    <row r="400" spans="4:4" ht="15" customHeight="1" x14ac:dyDescent="0.25">
      <c r="D400"/>
    </row>
    <row r="401" spans="4:4" ht="15" customHeight="1" x14ac:dyDescent="0.25">
      <c r="D401"/>
    </row>
    <row r="402" spans="4:4" ht="15" customHeight="1" x14ac:dyDescent="0.25">
      <c r="D402"/>
    </row>
    <row r="403" spans="4:4" ht="15" customHeight="1" x14ac:dyDescent="0.25">
      <c r="D403"/>
    </row>
    <row r="404" spans="4:4" ht="15" customHeight="1" x14ac:dyDescent="0.25">
      <c r="D404"/>
    </row>
    <row r="405" spans="4:4" ht="15" customHeight="1" x14ac:dyDescent="0.25">
      <c r="D405"/>
    </row>
    <row r="406" spans="4:4" ht="15" customHeight="1" x14ac:dyDescent="0.25">
      <c r="D406"/>
    </row>
    <row r="407" spans="4:4" ht="15" customHeight="1" x14ac:dyDescent="0.25">
      <c r="D407"/>
    </row>
    <row r="408" spans="4:4" ht="15" customHeight="1" x14ac:dyDescent="0.25">
      <c r="D408"/>
    </row>
    <row r="409" spans="4:4" ht="15" customHeight="1" x14ac:dyDescent="0.25">
      <c r="D409"/>
    </row>
    <row r="410" spans="4:4" ht="15" customHeight="1" x14ac:dyDescent="0.25">
      <c r="D410"/>
    </row>
    <row r="411" spans="4:4" ht="15" customHeight="1" x14ac:dyDescent="0.25">
      <c r="D411"/>
    </row>
    <row r="412" spans="4:4" ht="15" customHeight="1" x14ac:dyDescent="0.25">
      <c r="D412"/>
    </row>
    <row r="413" spans="4:4" ht="15" customHeight="1" x14ac:dyDescent="0.25">
      <c r="D413"/>
    </row>
    <row r="414" spans="4:4" ht="15" customHeight="1" x14ac:dyDescent="0.25">
      <c r="D414"/>
    </row>
    <row r="415" spans="4:4" ht="15" customHeight="1" x14ac:dyDescent="0.25">
      <c r="D415"/>
    </row>
    <row r="416" spans="4:4" ht="15" customHeight="1" x14ac:dyDescent="0.25">
      <c r="D416"/>
    </row>
    <row r="417" spans="4:4" ht="15" customHeight="1" x14ac:dyDescent="0.25">
      <c r="D417"/>
    </row>
    <row r="418" spans="4:4" ht="15" customHeight="1" x14ac:dyDescent="0.25">
      <c r="D418"/>
    </row>
    <row r="419" spans="4:4" ht="15" customHeight="1" x14ac:dyDescent="0.25">
      <c r="D419"/>
    </row>
    <row r="420" spans="4:4" ht="15" customHeight="1" x14ac:dyDescent="0.25">
      <c r="D420"/>
    </row>
    <row r="421" spans="4:4" ht="15" customHeight="1" x14ac:dyDescent="0.25">
      <c r="D421"/>
    </row>
    <row r="422" spans="4:4" ht="15" customHeight="1" x14ac:dyDescent="0.25">
      <c r="D422"/>
    </row>
    <row r="423" spans="4:4" ht="15" customHeight="1" x14ac:dyDescent="0.25">
      <c r="D423"/>
    </row>
    <row r="424" spans="4:4" ht="15" customHeight="1" x14ac:dyDescent="0.25">
      <c r="D424"/>
    </row>
    <row r="425" spans="4:4" ht="15" customHeight="1" x14ac:dyDescent="0.25">
      <c r="D425"/>
    </row>
    <row r="426" spans="4:4" ht="15" customHeight="1" x14ac:dyDescent="0.25">
      <c r="D426"/>
    </row>
    <row r="427" spans="4:4" ht="15" customHeight="1" x14ac:dyDescent="0.25">
      <c r="D427"/>
    </row>
    <row r="428" spans="4:4" ht="15" customHeight="1" x14ac:dyDescent="0.25">
      <c r="D428"/>
    </row>
    <row r="429" spans="4:4" ht="15" customHeight="1" x14ac:dyDescent="0.25">
      <c r="D429"/>
    </row>
    <row r="430" spans="4:4" ht="15" customHeight="1" x14ac:dyDescent="0.25">
      <c r="D430"/>
    </row>
    <row r="431" spans="4:4" ht="15" customHeight="1" x14ac:dyDescent="0.25">
      <c r="D431"/>
    </row>
    <row r="432" spans="4:4" ht="15" customHeight="1" x14ac:dyDescent="0.25">
      <c r="D432"/>
    </row>
    <row r="433" spans="4:4" ht="15" customHeight="1" x14ac:dyDescent="0.25">
      <c r="D433"/>
    </row>
    <row r="434" spans="4:4" ht="15" customHeight="1" x14ac:dyDescent="0.25">
      <c r="D434"/>
    </row>
    <row r="435" spans="4:4" ht="15" customHeight="1" x14ac:dyDescent="0.25">
      <c r="D435"/>
    </row>
    <row r="436" spans="4:4" ht="15" customHeight="1" x14ac:dyDescent="0.25">
      <c r="D436"/>
    </row>
    <row r="437" spans="4:4" ht="15" customHeight="1" x14ac:dyDescent="0.25">
      <c r="D437"/>
    </row>
    <row r="438" spans="4:4" ht="15" customHeight="1" x14ac:dyDescent="0.25">
      <c r="D438"/>
    </row>
    <row r="439" spans="4:4" ht="15" customHeight="1" x14ac:dyDescent="0.25">
      <c r="D439"/>
    </row>
  </sheetData>
  <hyperlinks>
    <hyperlink ref="J17" r:id="rId1" xr:uid="{0600D207-E18A-46A1-9FBC-7099FEAEBCCB}"/>
    <hyperlink ref="J254" r:id="rId2" xr:uid="{C966D556-E4E3-4C28-A3BA-B7328FABBE4B}"/>
    <hyperlink ref="J261" r:id="rId3" xr:uid="{B00700D8-5188-4C8D-BE05-8101BFFA0D7C}"/>
    <hyperlink ref="J63" r:id="rId4" location="/plan/f322379d-0301-4028-9ba5-e23724a6cb51?tab=attachments" xr:uid="{1BBBB1F5-0EFF-46D2-B30F-0637CFBA3EFD}"/>
    <hyperlink ref="J282" r:id="rId5" xr:uid="{060F8857-F839-485F-82A2-A7E522B796C6}"/>
    <hyperlink ref="J77" r:id="rId6" xr:uid="{8A718152-4D1B-4A03-9F0D-23B89A28D506}"/>
    <hyperlink ref="J114" r:id="rId7" xr:uid="{C44C01CA-FEC8-4DED-9394-50A343252410}"/>
    <hyperlink ref="J251" r:id="rId8" xr:uid="{E7953C39-E944-49AB-B86C-1A3CBA599CAC}"/>
    <hyperlink ref="J252" r:id="rId9" xr:uid="{2CA656C9-F6C6-49FA-A17B-CDB76B63DF02}"/>
    <hyperlink ref="J113" r:id="rId10" xr:uid="{D12FD0A3-3B54-47B2-8B7D-07E8401C2F71}"/>
    <hyperlink ref="J109" r:id="rId11" xr:uid="{E2990C72-7940-4B21-B41F-08089B35D1EC}"/>
    <hyperlink ref="J111" r:id="rId12" xr:uid="{C8B25A58-5782-4B80-A3E1-F3B5E203FA87}"/>
    <hyperlink ref="J12" r:id="rId13" xr:uid="{FC859B4A-5046-4045-B67B-0E2F78044A01}"/>
    <hyperlink ref="J14" r:id="rId14" xr:uid="{1F21A772-7A9D-4030-8096-7446A48C3B10}"/>
    <hyperlink ref="J15" r:id="rId15" xr:uid="{A5FE1E8D-0000-403F-911A-1C004AF69BFE}"/>
    <hyperlink ref="J28" r:id="rId16" xr:uid="{0CDF95B1-280B-474D-8B79-792F41D002F9}"/>
    <hyperlink ref="J66" r:id="rId17" xr:uid="{DFB818F1-AD3A-422A-9FFC-6FB642705515}"/>
    <hyperlink ref="J72" r:id="rId18" xr:uid="{10C0023D-5912-4E52-B73F-484C1873C3E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D961-E624-4049-ADF6-B0E1A8B932E0}">
  <dimension ref="A1:J44"/>
  <sheetViews>
    <sheetView workbookViewId="0">
      <pane ySplit="2" topLeftCell="A3" activePane="bottomLeft" state="frozen"/>
      <selection pane="bottomLeft"/>
    </sheetView>
  </sheetViews>
  <sheetFormatPr defaultColWidth="8.7109375" defaultRowHeight="15" x14ac:dyDescent="0.25"/>
  <cols>
    <col min="1" max="1" width="15.42578125" style="13" customWidth="1"/>
    <col min="2" max="2" width="24" style="13" bestFit="1" customWidth="1"/>
    <col min="3" max="3" width="14" style="261" bestFit="1" customWidth="1"/>
    <col min="4" max="4" width="20" style="13" bestFit="1" customWidth="1"/>
    <col min="5" max="5" width="14.7109375" style="13" bestFit="1" customWidth="1"/>
    <col min="6" max="6" width="10.85546875" style="13" bestFit="1" customWidth="1"/>
    <col min="7" max="7" width="9.7109375" style="261" customWidth="1"/>
    <col min="8" max="8" width="11.7109375" style="261" bestFit="1" customWidth="1"/>
    <col min="9" max="9" width="65.5703125" style="261" bestFit="1" customWidth="1"/>
    <col min="10" max="10" width="8.85546875" style="13" customWidth="1"/>
    <col min="11" max="16384" width="8.7109375" style="13"/>
  </cols>
  <sheetData>
    <row r="1" spans="1:10" ht="19.5" customHeight="1" thickBot="1" x14ac:dyDescent="0.3">
      <c r="A1" s="265"/>
      <c r="B1" s="265"/>
      <c r="C1" s="266"/>
      <c r="D1" s="265"/>
      <c r="E1" s="265"/>
      <c r="F1" s="265"/>
      <c r="G1" s="267">
        <f>SUM(G3:G39)</f>
        <v>2114</v>
      </c>
      <c r="H1" s="286" t="s">
        <v>2510</v>
      </c>
      <c r="I1" s="287"/>
      <c r="J1" s="265"/>
    </row>
    <row r="2" spans="1:10" s="255" customFormat="1" ht="63" x14ac:dyDescent="0.25">
      <c r="A2" s="254" t="s">
        <v>0</v>
      </c>
      <c r="B2" s="254" t="s">
        <v>2412</v>
      </c>
      <c r="C2" s="254" t="s">
        <v>2413</v>
      </c>
      <c r="D2" s="254" t="s">
        <v>2414</v>
      </c>
      <c r="E2" s="254" t="s">
        <v>2415</v>
      </c>
      <c r="F2" s="254" t="s">
        <v>2416</v>
      </c>
      <c r="G2" s="264" t="s">
        <v>2417</v>
      </c>
      <c r="H2" s="254" t="s">
        <v>2418</v>
      </c>
      <c r="I2" s="254" t="s">
        <v>2419</v>
      </c>
      <c r="J2" s="254" t="s">
        <v>2420</v>
      </c>
    </row>
    <row r="3" spans="1:10" ht="60" x14ac:dyDescent="0.25">
      <c r="A3" s="9"/>
      <c r="B3" s="9" t="s">
        <v>2421</v>
      </c>
      <c r="C3" s="176">
        <v>7777</v>
      </c>
      <c r="D3" s="9" t="s">
        <v>2422</v>
      </c>
      <c r="E3" s="9">
        <v>72368</v>
      </c>
      <c r="F3" s="256">
        <v>40053</v>
      </c>
      <c r="G3" s="176">
        <v>13</v>
      </c>
      <c r="H3" s="176" t="s">
        <v>2423</v>
      </c>
      <c r="I3" s="257" t="s">
        <v>2424</v>
      </c>
      <c r="J3" s="9" t="s">
        <v>535</v>
      </c>
    </row>
    <row r="4" spans="1:10" x14ac:dyDescent="0.25">
      <c r="A4" s="9"/>
      <c r="B4" s="9" t="s">
        <v>2425</v>
      </c>
      <c r="C4" s="176">
        <v>11101</v>
      </c>
      <c r="D4" s="9" t="s">
        <v>2426</v>
      </c>
      <c r="E4" s="9">
        <v>72374</v>
      </c>
      <c r="F4" s="256">
        <v>41725</v>
      </c>
      <c r="G4" s="176">
        <v>2</v>
      </c>
      <c r="H4" s="176" t="s">
        <v>425</v>
      </c>
      <c r="I4" s="257" t="s">
        <v>2427</v>
      </c>
      <c r="J4" s="9" t="s">
        <v>425</v>
      </c>
    </row>
    <row r="5" spans="1:10" ht="60" x14ac:dyDescent="0.25">
      <c r="A5" s="9"/>
      <c r="B5" s="9" t="s">
        <v>2428</v>
      </c>
      <c r="C5" s="176">
        <v>8217</v>
      </c>
      <c r="D5" s="9" t="s">
        <v>2429</v>
      </c>
      <c r="E5" s="9">
        <v>73180</v>
      </c>
      <c r="F5" s="256">
        <v>39667</v>
      </c>
      <c r="G5" s="176">
        <v>13</v>
      </c>
      <c r="H5" s="176" t="s">
        <v>2423</v>
      </c>
      <c r="I5" s="257" t="s">
        <v>2430</v>
      </c>
      <c r="J5" s="9" t="s">
        <v>535</v>
      </c>
    </row>
    <row r="6" spans="1:10" ht="75" x14ac:dyDescent="0.25">
      <c r="A6" s="9"/>
      <c r="B6" s="9" t="s">
        <v>2431</v>
      </c>
      <c r="C6" s="176">
        <v>7400</v>
      </c>
      <c r="D6" s="9" t="s">
        <v>2422</v>
      </c>
      <c r="E6" s="9">
        <v>73200</v>
      </c>
      <c r="F6" s="256">
        <v>39009</v>
      </c>
      <c r="G6" s="176">
        <v>7</v>
      </c>
      <c r="H6" s="176" t="s">
        <v>2432</v>
      </c>
      <c r="I6" s="257" t="s">
        <v>2433</v>
      </c>
      <c r="J6" s="9" t="s">
        <v>535</v>
      </c>
    </row>
    <row r="7" spans="1:10" x14ac:dyDescent="0.25">
      <c r="A7" s="9"/>
      <c r="B7" s="9" t="s">
        <v>2434</v>
      </c>
      <c r="C7" s="176">
        <v>9651</v>
      </c>
      <c r="D7" s="9" t="s">
        <v>2435</v>
      </c>
      <c r="E7" s="9">
        <v>73683</v>
      </c>
      <c r="F7" s="256">
        <v>44432</v>
      </c>
      <c r="G7" s="176">
        <v>21</v>
      </c>
      <c r="H7" s="176" t="s">
        <v>1055</v>
      </c>
      <c r="I7" s="257" t="s">
        <v>2436</v>
      </c>
      <c r="J7" s="9" t="s">
        <v>535</v>
      </c>
    </row>
    <row r="8" spans="1:10" ht="30" x14ac:dyDescent="0.25">
      <c r="A8" s="9"/>
      <c r="B8" s="9" t="s">
        <v>2421</v>
      </c>
      <c r="C8" s="176" t="s">
        <v>2437</v>
      </c>
      <c r="D8" s="9" t="s">
        <v>2438</v>
      </c>
      <c r="E8" s="9">
        <v>73741</v>
      </c>
      <c r="F8" s="256">
        <v>44365</v>
      </c>
      <c r="G8" s="176">
        <v>39</v>
      </c>
      <c r="H8" s="176" t="s">
        <v>1055</v>
      </c>
      <c r="I8" s="257" t="s">
        <v>2439</v>
      </c>
      <c r="J8" s="9" t="s">
        <v>535</v>
      </c>
    </row>
    <row r="9" spans="1:10" x14ac:dyDescent="0.25">
      <c r="A9" s="290"/>
      <c r="B9" s="301" t="s">
        <v>2421</v>
      </c>
      <c r="C9" s="176">
        <v>7600</v>
      </c>
      <c r="D9" s="9" t="s">
        <v>2440</v>
      </c>
      <c r="E9" s="301">
        <v>73995</v>
      </c>
      <c r="F9" s="302">
        <v>41767</v>
      </c>
      <c r="G9" s="303">
        <v>57</v>
      </c>
      <c r="H9" s="303" t="s">
        <v>1055</v>
      </c>
      <c r="I9" s="300" t="s">
        <v>2441</v>
      </c>
      <c r="J9" s="301" t="s">
        <v>535</v>
      </c>
    </row>
    <row r="10" spans="1:10" x14ac:dyDescent="0.25">
      <c r="A10" s="291"/>
      <c r="B10" s="301"/>
      <c r="C10" s="176" t="s">
        <v>2442</v>
      </c>
      <c r="D10" s="9" t="s">
        <v>2443</v>
      </c>
      <c r="E10" s="301"/>
      <c r="F10" s="302"/>
      <c r="G10" s="303"/>
      <c r="H10" s="303"/>
      <c r="I10" s="300"/>
      <c r="J10" s="301"/>
    </row>
    <row r="11" spans="1:10" ht="30" x14ac:dyDescent="0.25">
      <c r="A11" s="9"/>
      <c r="B11" s="9" t="s">
        <v>2421</v>
      </c>
      <c r="C11" s="176" t="s">
        <v>2444</v>
      </c>
      <c r="D11" s="9" t="s">
        <v>2445</v>
      </c>
      <c r="E11" s="9">
        <v>74052</v>
      </c>
      <c r="F11" s="256">
        <v>45041</v>
      </c>
      <c r="G11" s="176">
        <v>93</v>
      </c>
      <c r="H11" s="176" t="s">
        <v>1055</v>
      </c>
      <c r="I11" s="257" t="s">
        <v>2446</v>
      </c>
      <c r="J11" s="9" t="s">
        <v>535</v>
      </c>
    </row>
    <row r="12" spans="1:10" ht="30" x14ac:dyDescent="0.25">
      <c r="A12" s="290"/>
      <c r="B12" s="301" t="s">
        <v>2421</v>
      </c>
      <c r="C12" s="176" t="s">
        <v>2447</v>
      </c>
      <c r="D12" s="9" t="s">
        <v>2448</v>
      </c>
      <c r="E12" s="301">
        <v>74081</v>
      </c>
      <c r="F12" s="302">
        <v>45481</v>
      </c>
      <c r="G12" s="303">
        <v>86</v>
      </c>
      <c r="H12" s="303" t="s">
        <v>1055</v>
      </c>
      <c r="I12" s="300" t="s">
        <v>2449</v>
      </c>
      <c r="J12" s="301" t="s">
        <v>535</v>
      </c>
    </row>
    <row r="13" spans="1:10" x14ac:dyDescent="0.25">
      <c r="A13" s="291"/>
      <c r="B13" s="301"/>
      <c r="C13" s="176" t="s">
        <v>2450</v>
      </c>
      <c r="D13" s="9" t="s">
        <v>2451</v>
      </c>
      <c r="E13" s="301"/>
      <c r="F13" s="302"/>
      <c r="G13" s="303"/>
      <c r="H13" s="303"/>
      <c r="I13" s="300"/>
      <c r="J13" s="301"/>
    </row>
    <row r="14" spans="1:10" x14ac:dyDescent="0.25">
      <c r="A14" s="290"/>
      <c r="B14" s="301" t="s">
        <v>2452</v>
      </c>
      <c r="C14" s="176" t="s">
        <v>2453</v>
      </c>
      <c r="D14" s="9" t="s">
        <v>2454</v>
      </c>
      <c r="E14" s="301">
        <v>74107</v>
      </c>
      <c r="F14" s="302">
        <v>44403</v>
      </c>
      <c r="G14" s="303">
        <v>83</v>
      </c>
      <c r="H14" s="303" t="s">
        <v>1055</v>
      </c>
      <c r="I14" s="300" t="s">
        <v>2455</v>
      </c>
      <c r="J14" s="301" t="s">
        <v>535</v>
      </c>
    </row>
    <row r="15" spans="1:10" x14ac:dyDescent="0.25">
      <c r="A15" s="291"/>
      <c r="B15" s="301"/>
      <c r="C15" s="176">
        <v>10100</v>
      </c>
      <c r="D15" s="9" t="s">
        <v>2456</v>
      </c>
      <c r="E15" s="301"/>
      <c r="F15" s="302"/>
      <c r="G15" s="303"/>
      <c r="H15" s="303"/>
      <c r="I15" s="300"/>
      <c r="J15" s="301"/>
    </row>
    <row r="16" spans="1:10" ht="30" x14ac:dyDescent="0.25">
      <c r="A16" s="290"/>
      <c r="B16" s="301" t="s">
        <v>2457</v>
      </c>
      <c r="C16" s="176" t="s">
        <v>2458</v>
      </c>
      <c r="D16" s="9" t="s">
        <v>2459</v>
      </c>
      <c r="E16" s="301">
        <v>74112</v>
      </c>
      <c r="F16" s="302">
        <v>45581</v>
      </c>
      <c r="G16" s="303">
        <v>130</v>
      </c>
      <c r="H16" s="303" t="s">
        <v>1055</v>
      </c>
      <c r="I16" s="300" t="s">
        <v>2460</v>
      </c>
      <c r="J16" s="301" t="s">
        <v>535</v>
      </c>
    </row>
    <row r="17" spans="1:10" x14ac:dyDescent="0.25">
      <c r="A17" s="297"/>
      <c r="B17" s="301"/>
      <c r="C17" s="176">
        <v>7745</v>
      </c>
      <c r="D17" s="9" t="s">
        <v>2448</v>
      </c>
      <c r="E17" s="301"/>
      <c r="F17" s="302"/>
      <c r="G17" s="303"/>
      <c r="H17" s="303"/>
      <c r="I17" s="300"/>
      <c r="J17" s="301"/>
    </row>
    <row r="18" spans="1:10" x14ac:dyDescent="0.25">
      <c r="A18" s="291"/>
      <c r="B18" s="301"/>
      <c r="C18" s="176">
        <v>8330</v>
      </c>
      <c r="D18" s="9" t="s">
        <v>2461</v>
      </c>
      <c r="E18" s="301"/>
      <c r="F18" s="302"/>
      <c r="G18" s="303"/>
      <c r="H18" s="303"/>
      <c r="I18" s="300"/>
      <c r="J18" s="301"/>
    </row>
    <row r="19" spans="1:10" ht="30" x14ac:dyDescent="0.25">
      <c r="A19" s="9"/>
      <c r="B19" s="9" t="s">
        <v>2421</v>
      </c>
      <c r="C19" s="176" t="s">
        <v>2462</v>
      </c>
      <c r="D19" s="9" t="s">
        <v>2461</v>
      </c>
      <c r="E19" s="9">
        <v>74115</v>
      </c>
      <c r="F19" s="256">
        <v>45586</v>
      </c>
      <c r="G19" s="176">
        <v>89</v>
      </c>
      <c r="H19" s="176" t="s">
        <v>1055</v>
      </c>
      <c r="I19" s="257" t="s">
        <v>2463</v>
      </c>
      <c r="J19" s="9" t="s">
        <v>535</v>
      </c>
    </row>
    <row r="20" spans="1:10" ht="120" x14ac:dyDescent="0.25">
      <c r="A20" s="9"/>
      <c r="B20" s="9" t="s">
        <v>2421</v>
      </c>
      <c r="C20" s="176" t="s">
        <v>2464</v>
      </c>
      <c r="D20" s="9" t="s">
        <v>2465</v>
      </c>
      <c r="E20" s="9">
        <v>74129</v>
      </c>
      <c r="F20" s="256">
        <v>44375</v>
      </c>
      <c r="G20" s="176">
        <v>97</v>
      </c>
      <c r="H20" s="176" t="s">
        <v>2466</v>
      </c>
      <c r="I20" s="257" t="s">
        <v>2467</v>
      </c>
      <c r="J20" s="9" t="s">
        <v>535</v>
      </c>
    </row>
    <row r="21" spans="1:10" ht="30" x14ac:dyDescent="0.25">
      <c r="A21" s="290"/>
      <c r="B21" s="290" t="s">
        <v>2468</v>
      </c>
      <c r="C21" s="176" t="s">
        <v>2469</v>
      </c>
      <c r="D21" s="9" t="s">
        <v>2470</v>
      </c>
      <c r="E21" s="290">
        <v>74161</v>
      </c>
      <c r="F21" s="292">
        <v>45566</v>
      </c>
      <c r="G21" s="294">
        <v>158</v>
      </c>
      <c r="H21" s="294" t="s">
        <v>1055</v>
      </c>
      <c r="I21" s="288" t="s">
        <v>2471</v>
      </c>
      <c r="J21" s="290" t="s">
        <v>535</v>
      </c>
    </row>
    <row r="22" spans="1:10" x14ac:dyDescent="0.25">
      <c r="A22" s="297"/>
      <c r="B22" s="297"/>
      <c r="C22" s="176">
        <v>9301</v>
      </c>
      <c r="D22" s="9" t="s">
        <v>2472</v>
      </c>
      <c r="E22" s="297"/>
      <c r="F22" s="298"/>
      <c r="G22" s="299"/>
      <c r="H22" s="299"/>
      <c r="I22" s="296"/>
      <c r="J22" s="297"/>
    </row>
    <row r="23" spans="1:10" x14ac:dyDescent="0.25">
      <c r="A23" s="291"/>
      <c r="B23" s="291"/>
      <c r="C23" s="176">
        <v>10680</v>
      </c>
      <c r="D23" s="9" t="s">
        <v>2426</v>
      </c>
      <c r="E23" s="291"/>
      <c r="F23" s="293"/>
      <c r="G23" s="295"/>
      <c r="H23" s="295"/>
      <c r="I23" s="289"/>
      <c r="J23" s="291"/>
    </row>
    <row r="24" spans="1:10" ht="30" x14ac:dyDescent="0.25">
      <c r="A24" s="290"/>
      <c r="B24" s="290" t="s">
        <v>2421</v>
      </c>
      <c r="C24" s="176" t="s">
        <v>2473</v>
      </c>
      <c r="D24" s="9" t="s">
        <v>2435</v>
      </c>
      <c r="E24" s="290">
        <v>74167</v>
      </c>
      <c r="F24" s="292">
        <v>44778</v>
      </c>
      <c r="G24" s="294">
        <v>85</v>
      </c>
      <c r="H24" s="294" t="s">
        <v>1055</v>
      </c>
      <c r="I24" s="288" t="s">
        <v>2474</v>
      </c>
      <c r="J24" s="290" t="s">
        <v>535</v>
      </c>
    </row>
    <row r="25" spans="1:10" x14ac:dyDescent="0.25">
      <c r="A25" s="291"/>
      <c r="B25" s="291"/>
      <c r="C25" s="176" t="s">
        <v>2475</v>
      </c>
      <c r="D25" s="9" t="s">
        <v>2476</v>
      </c>
      <c r="E25" s="291"/>
      <c r="F25" s="293"/>
      <c r="G25" s="295"/>
      <c r="H25" s="295"/>
      <c r="I25" s="289"/>
      <c r="J25" s="291"/>
    </row>
    <row r="26" spans="1:10" x14ac:dyDescent="0.25">
      <c r="A26" s="9"/>
      <c r="B26" s="9" t="s">
        <v>2421</v>
      </c>
      <c r="C26" s="176" t="s">
        <v>2477</v>
      </c>
      <c r="D26" s="9" t="s">
        <v>2472</v>
      </c>
      <c r="E26" s="9">
        <v>74171</v>
      </c>
      <c r="F26" s="256">
        <v>44953</v>
      </c>
      <c r="G26" s="176">
        <v>49</v>
      </c>
      <c r="H26" s="176" t="s">
        <v>1055</v>
      </c>
      <c r="I26" s="257" t="s">
        <v>2478</v>
      </c>
      <c r="J26" s="9" t="s">
        <v>535</v>
      </c>
    </row>
    <row r="27" spans="1:10" ht="30" x14ac:dyDescent="0.25">
      <c r="A27" s="9"/>
      <c r="B27" s="9" t="s">
        <v>2479</v>
      </c>
      <c r="C27" s="176">
        <v>13001</v>
      </c>
      <c r="D27" s="9" t="s">
        <v>2480</v>
      </c>
      <c r="E27" s="9">
        <v>74216</v>
      </c>
      <c r="F27" s="256">
        <v>45349</v>
      </c>
      <c r="G27" s="176">
        <v>135</v>
      </c>
      <c r="H27" s="176" t="s">
        <v>2481</v>
      </c>
      <c r="I27" s="257" t="s">
        <v>2482</v>
      </c>
      <c r="J27" s="9" t="s">
        <v>535</v>
      </c>
    </row>
    <row r="28" spans="1:10" x14ac:dyDescent="0.25">
      <c r="A28" s="9"/>
      <c r="B28" s="9" t="s">
        <v>2483</v>
      </c>
      <c r="C28" s="176">
        <v>9590</v>
      </c>
      <c r="D28" s="9" t="s">
        <v>2435</v>
      </c>
      <c r="E28" s="9">
        <v>74224</v>
      </c>
      <c r="F28" s="256">
        <v>45215</v>
      </c>
      <c r="G28" s="176">
        <v>44</v>
      </c>
      <c r="H28" s="176" t="s">
        <v>1055</v>
      </c>
      <c r="I28" s="257" t="s">
        <v>2484</v>
      </c>
      <c r="J28" s="9" t="s">
        <v>535</v>
      </c>
    </row>
    <row r="29" spans="1:10" x14ac:dyDescent="0.25">
      <c r="A29" s="9"/>
      <c r="B29" s="9" t="s">
        <v>2485</v>
      </c>
      <c r="C29" s="176">
        <v>13050</v>
      </c>
      <c r="D29" s="9" t="s">
        <v>2486</v>
      </c>
      <c r="E29" s="9">
        <v>74236</v>
      </c>
      <c r="F29" s="256">
        <v>45509</v>
      </c>
      <c r="G29" s="176">
        <v>23</v>
      </c>
      <c r="H29" s="176" t="s">
        <v>1055</v>
      </c>
      <c r="I29" s="257" t="s">
        <v>2487</v>
      </c>
      <c r="J29" s="9" t="s">
        <v>535</v>
      </c>
    </row>
    <row r="30" spans="1:10" ht="75" x14ac:dyDescent="0.25">
      <c r="A30" s="9"/>
      <c r="B30" s="9" t="s">
        <v>2485</v>
      </c>
      <c r="C30" s="176">
        <v>11316</v>
      </c>
      <c r="D30" s="9" t="s">
        <v>2488</v>
      </c>
      <c r="E30" s="9">
        <v>74237</v>
      </c>
      <c r="F30" s="256">
        <v>45308</v>
      </c>
      <c r="G30" s="176">
        <v>49</v>
      </c>
      <c r="H30" s="176" t="s">
        <v>2489</v>
      </c>
      <c r="I30" s="257" t="s">
        <v>2490</v>
      </c>
      <c r="J30" s="9" t="s">
        <v>535</v>
      </c>
    </row>
    <row r="31" spans="1:10" x14ac:dyDescent="0.25">
      <c r="A31" s="9"/>
      <c r="B31" s="9" t="s">
        <v>2491</v>
      </c>
      <c r="C31" s="176" t="s">
        <v>2492</v>
      </c>
      <c r="D31" s="9" t="s">
        <v>2426</v>
      </c>
      <c r="E31" s="9">
        <v>74241</v>
      </c>
      <c r="F31" s="256">
        <v>45572</v>
      </c>
      <c r="G31" s="176">
        <v>294</v>
      </c>
      <c r="H31" s="176" t="s">
        <v>1055</v>
      </c>
      <c r="I31" s="257" t="s">
        <v>2493</v>
      </c>
      <c r="J31" s="9" t="s">
        <v>535</v>
      </c>
    </row>
    <row r="32" spans="1:10" x14ac:dyDescent="0.25">
      <c r="A32" s="9"/>
      <c r="B32" s="9" t="s">
        <v>2494</v>
      </c>
      <c r="C32" s="176">
        <v>14300</v>
      </c>
      <c r="D32" s="9" t="s">
        <v>2445</v>
      </c>
      <c r="E32" s="9">
        <v>74260</v>
      </c>
      <c r="F32" s="256">
        <v>45233</v>
      </c>
      <c r="G32" s="176">
        <v>57</v>
      </c>
      <c r="H32" s="176" t="s">
        <v>1055</v>
      </c>
      <c r="I32" s="257" t="s">
        <v>2495</v>
      </c>
      <c r="J32" s="9" t="s">
        <v>535</v>
      </c>
    </row>
    <row r="33" spans="1:10" ht="30" x14ac:dyDescent="0.25">
      <c r="A33" s="9"/>
      <c r="B33" s="176" t="s">
        <v>2496</v>
      </c>
      <c r="C33" s="176">
        <v>14403</v>
      </c>
      <c r="D33" s="9" t="s">
        <v>2445</v>
      </c>
      <c r="E33" s="9">
        <v>74277</v>
      </c>
      <c r="F33" s="256">
        <v>45230</v>
      </c>
      <c r="G33" s="176">
        <v>110</v>
      </c>
      <c r="H33" s="176" t="s">
        <v>1055</v>
      </c>
      <c r="I33" s="257" t="s">
        <v>2497</v>
      </c>
      <c r="J33" s="9" t="s">
        <v>535</v>
      </c>
    </row>
    <row r="34" spans="1:10" x14ac:dyDescent="0.25">
      <c r="A34" s="9"/>
      <c r="B34" s="9" t="s">
        <v>2421</v>
      </c>
      <c r="C34" s="176" t="s">
        <v>2498</v>
      </c>
      <c r="D34" s="9" t="s">
        <v>2459</v>
      </c>
      <c r="E34" s="9">
        <v>74278</v>
      </c>
      <c r="F34" s="256">
        <v>45230</v>
      </c>
      <c r="G34" s="176">
        <v>44</v>
      </c>
      <c r="H34" s="176" t="s">
        <v>1055</v>
      </c>
      <c r="I34" s="257" t="s">
        <v>2499</v>
      </c>
      <c r="J34" s="9" t="s">
        <v>535</v>
      </c>
    </row>
    <row r="35" spans="1:10" x14ac:dyDescent="0.25">
      <c r="A35" s="9"/>
      <c r="B35" s="9" t="s">
        <v>2500</v>
      </c>
      <c r="C35" s="176">
        <v>10400</v>
      </c>
      <c r="D35" s="9" t="s">
        <v>2456</v>
      </c>
      <c r="E35" s="9">
        <v>74118</v>
      </c>
      <c r="F35" s="256">
        <v>44484</v>
      </c>
      <c r="G35" s="176">
        <v>56</v>
      </c>
      <c r="H35" s="176" t="s">
        <v>1055</v>
      </c>
      <c r="I35" s="257" t="s">
        <v>2501</v>
      </c>
      <c r="J35" s="9" t="s">
        <v>535</v>
      </c>
    </row>
    <row r="36" spans="1:10" ht="30" x14ac:dyDescent="0.25">
      <c r="A36" s="9"/>
      <c r="B36" s="9" t="s">
        <v>2421</v>
      </c>
      <c r="C36" s="176" t="s">
        <v>2502</v>
      </c>
      <c r="D36" s="9" t="s">
        <v>2503</v>
      </c>
      <c r="E36" s="9">
        <v>74240</v>
      </c>
      <c r="F36" s="256">
        <v>45359</v>
      </c>
      <c r="G36" s="176">
        <v>110</v>
      </c>
      <c r="H36" s="176" t="s">
        <v>1055</v>
      </c>
      <c r="I36" s="257" t="s">
        <v>2504</v>
      </c>
      <c r="J36" s="9" t="s">
        <v>535</v>
      </c>
    </row>
    <row r="37" spans="1:10" x14ac:dyDescent="0.25">
      <c r="A37" s="9"/>
      <c r="B37" s="9" t="s">
        <v>2505</v>
      </c>
      <c r="C37" s="176">
        <v>9101</v>
      </c>
      <c r="D37" s="9" t="s">
        <v>2472</v>
      </c>
      <c r="E37" s="9">
        <v>74246</v>
      </c>
      <c r="F37" s="256">
        <v>44901</v>
      </c>
      <c r="G37" s="176">
        <v>22</v>
      </c>
      <c r="H37" s="176" t="s">
        <v>1055</v>
      </c>
      <c r="I37" s="257" t="s">
        <v>2506</v>
      </c>
      <c r="J37" s="9" t="s">
        <v>535</v>
      </c>
    </row>
    <row r="38" spans="1:10" x14ac:dyDescent="0.25">
      <c r="A38" s="290"/>
      <c r="B38" s="290" t="s">
        <v>1128</v>
      </c>
      <c r="C38" s="176">
        <v>9905</v>
      </c>
      <c r="D38" s="9" t="s">
        <v>2470</v>
      </c>
      <c r="E38" s="290">
        <v>74262</v>
      </c>
      <c r="F38" s="292">
        <v>45555</v>
      </c>
      <c r="G38" s="294">
        <v>148</v>
      </c>
      <c r="H38" s="294" t="s">
        <v>1055</v>
      </c>
      <c r="I38" s="288" t="s">
        <v>2507</v>
      </c>
      <c r="J38" s="290" t="s">
        <v>535</v>
      </c>
    </row>
    <row r="39" spans="1:10" x14ac:dyDescent="0.25">
      <c r="A39" s="291"/>
      <c r="B39" s="291"/>
      <c r="C39" s="176" t="s">
        <v>2508</v>
      </c>
      <c r="D39" s="9" t="s">
        <v>2509</v>
      </c>
      <c r="E39" s="291"/>
      <c r="F39" s="293"/>
      <c r="G39" s="295"/>
      <c r="H39" s="295"/>
      <c r="I39" s="289"/>
      <c r="J39" s="291"/>
    </row>
    <row r="40" spans="1:10" ht="21" x14ac:dyDescent="0.25">
      <c r="A40" s="263" t="s">
        <v>288</v>
      </c>
      <c r="B40" s="258"/>
      <c r="C40" s="259"/>
      <c r="D40" s="258"/>
      <c r="E40" s="258"/>
      <c r="F40" s="258"/>
      <c r="G40" s="260">
        <f>SUM(G3:G39)</f>
        <v>2114</v>
      </c>
      <c r="H40" s="259"/>
      <c r="I40" s="259"/>
      <c r="J40" s="258"/>
    </row>
    <row r="44" spans="1:10" x14ac:dyDescent="0.25">
      <c r="F44" s="262"/>
    </row>
  </sheetData>
  <mergeCells count="57">
    <mergeCell ref="I9:I10"/>
    <mergeCell ref="J9:J10"/>
    <mergeCell ref="A12:A13"/>
    <mergeCell ref="B12:B13"/>
    <mergeCell ref="E12:E13"/>
    <mergeCell ref="F12:F13"/>
    <mergeCell ref="G12:G13"/>
    <mergeCell ref="H12:H13"/>
    <mergeCell ref="I12:I13"/>
    <mergeCell ref="J12:J13"/>
    <mergeCell ref="A9:A10"/>
    <mergeCell ref="B9:B10"/>
    <mergeCell ref="E9:E10"/>
    <mergeCell ref="F9:F10"/>
    <mergeCell ref="G9:G10"/>
    <mergeCell ref="H9:H10"/>
    <mergeCell ref="I14:I15"/>
    <mergeCell ref="J14:J15"/>
    <mergeCell ref="A16:A18"/>
    <mergeCell ref="B16:B18"/>
    <mergeCell ref="E16:E18"/>
    <mergeCell ref="F16:F18"/>
    <mergeCell ref="G16:G18"/>
    <mergeCell ref="H16:H18"/>
    <mergeCell ref="I16:I18"/>
    <mergeCell ref="J16:J18"/>
    <mergeCell ref="A14:A15"/>
    <mergeCell ref="B14:B15"/>
    <mergeCell ref="E14:E15"/>
    <mergeCell ref="F14:F15"/>
    <mergeCell ref="G14:G15"/>
    <mergeCell ref="H14:H15"/>
    <mergeCell ref="H24:H25"/>
    <mergeCell ref="I24:I25"/>
    <mergeCell ref="J24:J25"/>
    <mergeCell ref="A21:A23"/>
    <mergeCell ref="B21:B23"/>
    <mergeCell ref="E21:E23"/>
    <mergeCell ref="F21:F23"/>
    <mergeCell ref="G21:G23"/>
    <mergeCell ref="H21:H23"/>
    <mergeCell ref="H1:I1"/>
    <mergeCell ref="I38:I39"/>
    <mergeCell ref="J38:J39"/>
    <mergeCell ref="A38:A39"/>
    <mergeCell ref="B38:B39"/>
    <mergeCell ref="E38:E39"/>
    <mergeCell ref="F38:F39"/>
    <mergeCell ref="G38:G39"/>
    <mergeCell ref="H38:H39"/>
    <mergeCell ref="I21:I23"/>
    <mergeCell ref="J21:J23"/>
    <mergeCell ref="A24:A25"/>
    <mergeCell ref="B24:B25"/>
    <mergeCell ref="E24:E25"/>
    <mergeCell ref="F24:F25"/>
    <mergeCell ref="G24:G25"/>
  </mergeCells>
  <hyperlinks>
    <hyperlink ref="I3" r:id="rId1" xr:uid="{6D759D3F-B568-4FC3-972B-10CC68ED177B}"/>
    <hyperlink ref="I4" r:id="rId2" xr:uid="{0849B8E7-8020-4586-A3CD-4FDBD12D66E8}"/>
    <hyperlink ref="I5" r:id="rId3" xr:uid="{63EB61D2-F179-43F9-9420-3E426E994D23}"/>
    <hyperlink ref="I6" r:id="rId4" xr:uid="{5179FB79-7D35-4D44-BB3B-DA621CC3CAEB}"/>
    <hyperlink ref="I7" r:id="rId5" xr:uid="{F8DCB0EF-55BC-4EC6-B972-8667D644D589}"/>
    <hyperlink ref="I8" r:id="rId6" xr:uid="{DB2FC416-7D97-4F45-A4AA-64245E544306}"/>
    <hyperlink ref="I9" r:id="rId7" xr:uid="{EA248B83-EC3A-4670-A6E3-BF11CC4DAFA8}"/>
    <hyperlink ref="I11" r:id="rId8" xr:uid="{59CC0808-DC45-40CF-AE49-FBA43DB16C07}"/>
    <hyperlink ref="I12" r:id="rId9" xr:uid="{06392051-B3CF-4731-AD66-A5D3B159E587}"/>
    <hyperlink ref="I14" r:id="rId10" xr:uid="{6A673233-201B-48C3-B250-9D8849BFAE96}"/>
    <hyperlink ref="I16" r:id="rId11" xr:uid="{D7B04B7A-2C54-4B74-AE0B-56F032F25FAD}"/>
    <hyperlink ref="I19" r:id="rId12" xr:uid="{5C917976-DFC1-4898-8354-5B10E7210ABB}"/>
    <hyperlink ref="I20" r:id="rId13" xr:uid="{879F8ECB-E066-4EB2-BB4B-7F849B4DA865}"/>
    <hyperlink ref="I21" r:id="rId14" xr:uid="{15132970-7ED8-4941-A021-E3F1FD443FD8}"/>
    <hyperlink ref="I24" r:id="rId15" xr:uid="{CECC545F-4ECA-4C4B-A868-48729CB4468C}"/>
    <hyperlink ref="I26" r:id="rId16" xr:uid="{E482EF68-62D7-42E9-B85E-520E8B93C956}"/>
    <hyperlink ref="I27" r:id="rId17" xr:uid="{5F6E258F-80D9-437C-A9EA-714A97826A1A}"/>
    <hyperlink ref="I28" r:id="rId18" xr:uid="{AB64647A-F11F-48AF-AA3F-8B7FF85A5091}"/>
    <hyperlink ref="I29" r:id="rId19" xr:uid="{4DB27D6A-9BAD-4ABB-8779-ED013944BFDD}"/>
    <hyperlink ref="I30" r:id="rId20" xr:uid="{A813B53C-5B2A-4C4B-9D0A-3BC0C19A2A26}"/>
    <hyperlink ref="I31" r:id="rId21" xr:uid="{B61E3AAB-5896-4A7D-A5F6-D21B31C06C46}"/>
    <hyperlink ref="I32" r:id="rId22" xr:uid="{C0B2B671-8E9D-4610-89AA-C789AC503192}"/>
    <hyperlink ref="I33" r:id="rId23" xr:uid="{11E70A7E-5046-4A0D-B66B-1CC85230686E}"/>
    <hyperlink ref="I34" r:id="rId24" xr:uid="{7290B336-03FD-449B-871D-70251B9FEB68}"/>
    <hyperlink ref="I35" r:id="rId25" xr:uid="{39D85310-6023-4413-9B41-0F446EE79DB5}"/>
    <hyperlink ref="I36" r:id="rId26" xr:uid="{EDA63C44-7D5E-4CF1-9A9C-27FC16A5C796}"/>
    <hyperlink ref="I37" r:id="rId27" xr:uid="{A6741C83-9BD6-4754-A381-28DA98267F7E}"/>
    <hyperlink ref="I38" r:id="rId28" xr:uid="{166EA975-A399-4C7B-B44C-CDE996D5D481}"/>
    <hyperlink ref="H1" r:id="rId29" location="!/" xr:uid="{F5C57C71-E2E3-475D-AE76-072C7390BAD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48CA-F66A-4632-9FC9-4EC787C552E0}">
  <dimension ref="A1"/>
  <sheetViews>
    <sheetView workbookViewId="0">
      <selection activeCell="A41" sqref="A4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E8FB-A902-4842-A8F4-325DA68A4188}">
  <dimension ref="A1"/>
  <sheetViews>
    <sheetView workbookViewId="0">
      <selection activeCell="A41" sqref="A4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</vt:lpstr>
      <vt:lpstr>Operating Data Centers</vt:lpstr>
      <vt:lpstr>Properties Under Development</vt:lpstr>
      <vt:lpstr>Planning Outside Overlay </vt:lpstr>
      <vt:lpstr>Gainesville District Data</vt:lpstr>
      <vt:lpstr>Diesel Generator Permits</vt:lpstr>
      <vt:lpstr>Map - PWC North</vt:lpstr>
      <vt:lpstr>Map - PWC South</vt:lpstr>
      <vt:lpstr>'Operating Data Centers'!Print_Area</vt:lpstr>
      <vt:lpstr>'Planning Outside Overlay '!Print_Area</vt:lpstr>
      <vt:lpstr>'Properties Under Development'!Print_Area</vt:lpstr>
      <vt:lpstr>Summary!Print_Area</vt:lpstr>
      <vt:lpstr>'Operating Data Centers'!Print_Titles</vt:lpstr>
      <vt:lpstr>'Planning Outside Overlay '!Print_Titles</vt:lpstr>
      <vt:lpstr>'Properties Under Development'!Print_Titles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15712</dc:creator>
  <cp:lastModifiedBy>McCleary, John B.</cp:lastModifiedBy>
  <cp:lastPrinted>2024-10-22T10:30:50Z</cp:lastPrinted>
  <dcterms:created xsi:type="dcterms:W3CDTF">2021-12-05T11:06:32Z</dcterms:created>
  <dcterms:modified xsi:type="dcterms:W3CDTF">2025-02-03T16:20:50Z</dcterms:modified>
</cp:coreProperties>
</file>