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pwcgov-my.sharepoint.com/personal/astanley_pwcgov_org/Documents/Documents/"/>
    </mc:Choice>
  </mc:AlternateContent>
  <xr:revisionPtr revIDLastSave="598" documentId="8_{0C1FE11A-1E41-4010-A861-B4D613552209}" xr6:coauthVersionLast="47" xr6:coauthVersionMax="47" xr10:uidLastSave="{83F94528-FEE7-4543-A089-F0FA6B2C111E}"/>
  <bookViews>
    <workbookView xWindow="-96" yWindow="-96" windowWidth="23232" windowHeight="12432" tabRatio="913" firstSheet="3" activeTab="7" xr2:uid="{00000000-000D-0000-FFFF-FFFF00000000}"/>
  </bookViews>
  <sheets>
    <sheet name="RAW" sheetId="1" r:id="rId1"/>
    <sheet name="Revised" sheetId="3" r:id="rId2"/>
    <sheet name="Revised East-West" sheetId="19" r:id="rId3"/>
    <sheet name="Revised Geo Spilt" sheetId="15" r:id="rId4"/>
    <sheet name="Street" sheetId="4" r:id="rId5"/>
    <sheet name="Inside-Out" sheetId="8" r:id="rId6"/>
    <sheet name="Noise Averages" sheetId="10" r:id="rId7"/>
    <sheet name="Noise Averages East-West" sheetId="20" r:id="rId8"/>
    <sheet name="Noise Averages Geo Split" sheetId="16" r:id="rId9"/>
  </sheets>
  <calcPr calcId="191029"/>
  <pivotCaches>
    <pivotCache cacheId="26" r:id="rId10"/>
    <pivotCache cacheId="40" r:id="rId11"/>
    <pivotCache cacheId="37" r:id="rId12"/>
    <pivotCache cacheId="46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19" l="1"/>
  <c r="J48" i="19"/>
  <c r="I48" i="19"/>
  <c r="H48" i="19"/>
  <c r="L48" i="15"/>
  <c r="M48" i="15"/>
  <c r="K48" i="15"/>
  <c r="J48" i="15"/>
  <c r="I48" i="15"/>
  <c r="H48" i="15"/>
  <c r="I48" i="3"/>
  <c r="J48" i="3"/>
  <c r="K48" i="3"/>
  <c r="H48" i="3"/>
  <c r="O6" i="4"/>
  <c r="O7" i="4"/>
  <c r="O8" i="4"/>
  <c r="O9" i="4"/>
  <c r="O10" i="4"/>
  <c r="O11" i="4"/>
  <c r="O5" i="4"/>
  <c r="J11" i="4"/>
  <c r="K11" i="4"/>
  <c r="L11" i="4"/>
  <c r="M11" i="4"/>
  <c r="N11" i="4"/>
  <c r="O26" i="4"/>
  <c r="N26" i="4"/>
  <c r="M26" i="4"/>
  <c r="L26" i="4"/>
  <c r="K26" i="4"/>
  <c r="J26" i="4"/>
  <c r="O25" i="4"/>
  <c r="N25" i="4"/>
  <c r="M25" i="4"/>
  <c r="L25" i="4"/>
  <c r="K25" i="4"/>
  <c r="J25" i="4"/>
  <c r="O24" i="4"/>
  <c r="N24" i="4"/>
  <c r="M24" i="4"/>
  <c r="L24" i="4"/>
  <c r="K24" i="4"/>
  <c r="J24" i="4"/>
  <c r="O23" i="4"/>
  <c r="N23" i="4"/>
  <c r="M23" i="4"/>
  <c r="L23" i="4"/>
  <c r="K23" i="4"/>
  <c r="J23" i="4"/>
  <c r="O22" i="4"/>
  <c r="N22" i="4"/>
  <c r="M22" i="4"/>
  <c r="L22" i="4"/>
  <c r="K22" i="4"/>
  <c r="J22" i="4"/>
  <c r="O21" i="4"/>
  <c r="N21" i="4"/>
  <c r="M21" i="4"/>
  <c r="L21" i="4"/>
  <c r="K21" i="4"/>
  <c r="J21" i="4"/>
  <c r="O20" i="4"/>
  <c r="N20" i="4"/>
  <c r="M20" i="4"/>
  <c r="L20" i="4"/>
  <c r="K20" i="4"/>
  <c r="J20" i="4"/>
  <c r="O19" i="4"/>
  <c r="N19" i="4"/>
  <c r="M19" i="4"/>
  <c r="L19" i="4"/>
  <c r="K19" i="4"/>
  <c r="J19" i="4"/>
  <c r="K5" i="4"/>
  <c r="L5" i="4"/>
  <c r="M5" i="4"/>
  <c r="N5" i="4"/>
  <c r="K6" i="4"/>
  <c r="L6" i="4"/>
  <c r="M6" i="4"/>
  <c r="N6" i="4"/>
  <c r="K7" i="4"/>
  <c r="L7" i="4"/>
  <c r="M7" i="4"/>
  <c r="N7" i="4"/>
  <c r="K8" i="4"/>
  <c r="L8" i="4"/>
  <c r="M8" i="4"/>
  <c r="N8" i="4"/>
  <c r="K9" i="4"/>
  <c r="L9" i="4"/>
  <c r="M9" i="4"/>
  <c r="N9" i="4"/>
  <c r="K10" i="4"/>
  <c r="L10" i="4"/>
  <c r="M10" i="4"/>
  <c r="N10" i="4"/>
  <c r="K12" i="4"/>
  <c r="L12" i="4"/>
  <c r="M12" i="4"/>
  <c r="N12" i="4"/>
  <c r="O12" i="4"/>
  <c r="J6" i="4"/>
  <c r="J7" i="4"/>
  <c r="J8" i="4"/>
  <c r="J9" i="4"/>
  <c r="J10" i="4"/>
  <c r="J12" i="4"/>
  <c r="J5" i="4"/>
</calcChain>
</file>

<file path=xl/sharedStrings.xml><?xml version="1.0" encoding="utf-8"?>
<sst xmlns="http://schemas.openxmlformats.org/spreadsheetml/2006/main" count="1076" uniqueCount="84">
  <si>
    <t>ID</t>
  </si>
  <si>
    <t>Start time</t>
  </si>
  <si>
    <t>Completion time</t>
  </si>
  <si>
    <t>Email</t>
  </si>
  <si>
    <t>Name</t>
  </si>
  <si>
    <t>Last modified time</t>
  </si>
  <si>
    <t>Please select where on your property you are</t>
  </si>
  <si>
    <t>Loudness/Intensity – Data center noise can be heard and/or felt (in your body or by touching a hard surface like a window).  How loud or intense is the noise that you or other members of your hous...</t>
  </si>
  <si>
    <t>Annoyance - Considering the noise from the Tanner Way data center at this moment, how does it make you feel?Question</t>
  </si>
  <si>
    <t>Please select the name of the Great Oak street that you live on.  This will help us understand how the noise impacts different areas and elevations within our community.</t>
  </si>
  <si>
    <t>anonymous</t>
  </si>
  <si>
    <t>Inside our home</t>
  </si>
  <si>
    <t>Disturbing - the data center noise we hear or feel is impacting us physically and/or emotionally</t>
  </si>
  <si>
    <t>Intolerable - At the level selected above, the noise we hear and/or feel is unacceptable as it impacts our sleep and daily life.</t>
  </si>
  <si>
    <t>Outside of our home</t>
  </si>
  <si>
    <t>Coffee Tree Ct.</t>
  </si>
  <si>
    <t>Very Loud - the data center noise we hear or feel is distracting our focus and attention</t>
  </si>
  <si>
    <t>Lime Tree Ct.</t>
  </si>
  <si>
    <t>Loud - We hear or feel the data center clearly above other noise sources</t>
  </si>
  <si>
    <t>Very Annoying - At the level selected above, the noise we hear and/or feel is pervasively bothersome, impacting our daily life</t>
  </si>
  <si>
    <t>Inaudible - We do not hear or feel the data center noise</t>
  </si>
  <si>
    <t>Not Annoying - At the level selected above, the noise we hear and/or feel is not bothersome</t>
  </si>
  <si>
    <t>Loblolly Tr.</t>
  </si>
  <si>
    <t>Annoying - At the level selected above, the noise we hear and/or feel bothers us and attracts our attention  </t>
  </si>
  <si>
    <t>Comfortable - We slightly hear or feel the data center noise</t>
  </si>
  <si>
    <t>Slightly Annoying - At the level selected above, the noise we hear and/or feel bother us some, but we can live with these levels</t>
  </si>
  <si>
    <t>Winged Elm Cir.</t>
  </si>
  <si>
    <t>Plum Tree Ct.</t>
  </si>
  <si>
    <t>Sesame Ct.</t>
  </si>
  <si>
    <t>Lemon Tree Ct.</t>
  </si>
  <si>
    <t>Row Labels</t>
  </si>
  <si>
    <t>Grand Total</t>
  </si>
  <si>
    <t>Column Labels</t>
  </si>
  <si>
    <t>Count of ID</t>
  </si>
  <si>
    <t>Loudness/Intensity</t>
  </si>
  <si>
    <t>Annoyance</t>
  </si>
  <si>
    <t>Location</t>
  </si>
  <si>
    <t>Inside/Outside</t>
  </si>
  <si>
    <t>Inside</t>
  </si>
  <si>
    <t>Outside</t>
  </si>
  <si>
    <t>Disturbing</t>
  </si>
  <si>
    <t>Very Loud</t>
  </si>
  <si>
    <t>Loud</t>
  </si>
  <si>
    <t>Inaudible</t>
  </si>
  <si>
    <t>Comfortable</t>
  </si>
  <si>
    <t>Intolerable</t>
  </si>
  <si>
    <t>Very Annoying</t>
  </si>
  <si>
    <t>Not Annoying</t>
  </si>
  <si>
    <t>Annoying</t>
  </si>
  <si>
    <t>Slightly Annoying</t>
  </si>
  <si>
    <t>West</t>
  </si>
  <si>
    <t>East</t>
  </si>
  <si>
    <t xml:space="preserve"> </t>
  </si>
  <si>
    <t>Location 1</t>
  </si>
  <si>
    <t>Location 2</t>
  </si>
  <si>
    <t>Clean</t>
  </si>
  <si>
    <t xml:space="preserve">Raw </t>
  </si>
  <si>
    <t>Missing</t>
  </si>
  <si>
    <t>Location 1 A'50</t>
  </si>
  <si>
    <t>Location 1 C'50</t>
  </si>
  <si>
    <t>Location 2 A'50</t>
  </si>
  <si>
    <t>Location 2 C'50</t>
  </si>
  <si>
    <t>Average of Location 1 A'50</t>
  </si>
  <si>
    <t>Average of Location 1 C'50</t>
  </si>
  <si>
    <t>Average of Location 2 A'50</t>
  </si>
  <si>
    <t>Average of Location 2 C'50</t>
  </si>
  <si>
    <t>Standard Deviation</t>
  </si>
  <si>
    <t>A'50 is Median A-weighted sound level (LpA,50) up to and including the 1 kHz octave band</t>
  </si>
  <si>
    <t>C'50 is Median C-weighted sound level (LpC,50) up to and including the 1 kHz octave band</t>
  </si>
  <si>
    <t>Cleaned means anomalous conditions have been removed, based on audio review</t>
  </si>
  <si>
    <t>10200 Winged Elm</t>
  </si>
  <si>
    <t>10224 Winged Elm</t>
  </si>
  <si>
    <t>10240 Winged Elm</t>
  </si>
  <si>
    <t>10089 Loblolly</t>
  </si>
  <si>
    <t>"Cleaned" means anomalous conditions have been removed, based on audio review</t>
  </si>
  <si>
    <t>Survey was completed during a time that noise was not being monitored</t>
  </si>
  <si>
    <t>10089 Loblolly A'50</t>
  </si>
  <si>
    <t>10089 Loblolly C'50</t>
  </si>
  <si>
    <t>10200 Winged Elm A'50</t>
  </si>
  <si>
    <t>10200 Winged Elm C'50</t>
  </si>
  <si>
    <t>Average of 10200 Winged Elm A'50</t>
  </si>
  <si>
    <t>Average of 10200 Winged Elm C'50</t>
  </si>
  <si>
    <t>Average of 10089 Loblolly A'50</t>
  </si>
  <si>
    <t>Average of 10089 Loblolly C'50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</si>
</sst>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\ h:mm:ss"/>
    <numFmt numFmtId="165" formatCode="m/d/yy\ h:mm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1" applyFont="1"/>
    <xf numFmtId="0" fontId="0" fillId="0" borderId="1" xfId="0" applyBorder="1"/>
    <xf numFmtId="9" fontId="0" fillId="0" borderId="2" xfId="1" applyFont="1" applyBorder="1"/>
    <xf numFmtId="9" fontId="0" fillId="0" borderId="3" xfId="1" applyFont="1" applyBorder="1"/>
    <xf numFmtId="0" fontId="0" fillId="2" borderId="0" xfId="0" applyFill="1"/>
    <xf numFmtId="9" fontId="0" fillId="2" borderId="0" xfId="1" applyFont="1" applyFill="1"/>
    <xf numFmtId="9" fontId="0" fillId="2" borderId="2" xfId="1" applyFont="1" applyFill="1" applyBorder="1"/>
    <xf numFmtId="165" fontId="0" fillId="0" borderId="0" xfId="0" applyNumberFormat="1"/>
    <xf numFmtId="0" fontId="0" fillId="3" borderId="0" xfId="0" applyFill="1"/>
    <xf numFmtId="164" fontId="0" fillId="3" borderId="0" xfId="0" applyNumberFormat="1" applyFill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0" borderId="0" xfId="0" applyNumberFormat="1"/>
    <xf numFmtId="1" fontId="0" fillId="2" borderId="6" xfId="0" applyNumberForma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quotePrefix="1"/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NumberFormat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2" borderId="0" xfId="0" applyNumberFormat="1" applyFill="1" applyAlignment="1">
      <alignment horizontal="center"/>
    </xf>
    <xf numFmtId="0" fontId="0" fillId="2" borderId="6" xfId="0" applyNumberForma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120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m/d/yy\ h:mm;@"/>
    </dxf>
    <dxf>
      <numFmt numFmtId="165" formatCode="m/d/yy\ h:mm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m/d/yy\ h:mm;@"/>
    </dxf>
    <dxf>
      <numFmt numFmtId="165" formatCode="m/d/yy\ h:mm;@"/>
    </dxf>
    <dxf>
      <numFmt numFmtId="0" formatCode="General"/>
    </dxf>
    <dxf>
      <alignment horizontal="general" vertical="bottom" textRotation="0" wrapText="1" indent="0" justifyLastLine="0" shrinkToFit="0" readingOrder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m/d/yy\ h:mm;@"/>
    </dxf>
    <dxf>
      <numFmt numFmtId="165" formatCode="m/d/yy\ h:mm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m/d/yy\ h:mm;@"/>
    </dxf>
    <dxf>
      <numFmt numFmtId="165" formatCode="m/d/yy\ h:mm;@"/>
    </dxf>
    <dxf>
      <numFmt numFmtId="0" formatCode="General"/>
    </dxf>
    <dxf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m/d/yy\ h:mm;@"/>
    </dxf>
    <dxf>
      <numFmt numFmtId="165" formatCode="m/d/yy\ h:mm;@"/>
    </dxf>
    <dxf>
      <numFmt numFmtId="165" formatCode="m/d/yy\ h:mm;@"/>
    </dxf>
    <dxf>
      <numFmt numFmtId="165" formatCode="m/d/yy\ h:mm;@"/>
    </dxf>
    <dxf>
      <numFmt numFmtId="0" formatCode="General"/>
    </dxf>
    <dxf>
      <numFmt numFmtId="0" formatCode="General"/>
    </dxf>
    <dxf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m/d/yy\ h:mm:ss"/>
    </dxf>
    <dxf>
      <numFmt numFmtId="0" formatCode="General"/>
    </dxf>
    <dxf>
      <numFmt numFmtId="0" formatCode="General"/>
    </dxf>
    <dxf>
      <numFmt numFmtId="164" formatCode="m/d/yy\ h:mm:ss"/>
    </dxf>
    <dxf>
      <numFmt numFmtId="164" formatCode="m/d/yy\ h:mm:ss"/>
    </dxf>
    <dxf>
      <numFmt numFmtId="0" formatCode="General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[Great Oak Data Center Noise Perception Survey.xlsx]Noise Averages!PivotTable8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'Noise Averages'!$B$3</c:f>
              <c:strCache>
                <c:ptCount val="1"/>
                <c:pt idx="0">
                  <c:v>Average of Location 1 A'50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'Noise Averages'!$A$4:$A$9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Averages'!$B$4:$B$9</c:f>
              <c:numCache>
                <c:formatCode>0</c:formatCode>
                <c:ptCount val="5"/>
                <c:pt idx="0">
                  <c:v>45.585777334450199</c:v>
                </c:pt>
                <c:pt idx="1">
                  <c:v>44.390889121427236</c:v>
                </c:pt>
                <c:pt idx="2">
                  <c:v>46.794735962815459</c:v>
                </c:pt>
                <c:pt idx="3">
                  <c:v>49.338635786175708</c:v>
                </c:pt>
                <c:pt idx="4">
                  <c:v>45.009504578834274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7E-49F1-AC31-6CF5BCB7CCAE}"/>
            </c:ext>
          </c:extLst>
        </c:ser>
        <c:ser>
          <c:idx val="1"/>
          <c:order val="1"/>
          <c:tx>
            <c:strRef>
              <c:f>'Noise Averages'!$C$3</c:f>
              <c:strCache>
                <c:ptCount val="1"/>
                <c:pt idx="0">
                  <c:v>Average of Location 1 C'50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'Noise Averages'!$A$4:$A$9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Averages'!$C$4:$C$9</c:f>
              <c:numCache>
                <c:formatCode>0</c:formatCode>
                <c:ptCount val="5"/>
                <c:pt idx="0">
                  <c:v>61.171747588290643</c:v>
                </c:pt>
                <c:pt idx="1">
                  <c:v>61.230204566335708</c:v>
                </c:pt>
                <c:pt idx="2">
                  <c:v>62.075246516185295</c:v>
                </c:pt>
                <c:pt idx="3">
                  <c:v>63.215201342345296</c:v>
                </c:pt>
                <c:pt idx="4">
                  <c:v>62.023566472682816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7E-49F1-AC31-6CF5BCB7CCAE}"/>
            </c:ext>
          </c:extLst>
        </c:ser>
        <c:ser>
          <c:idx val="2"/>
          <c:order val="2"/>
          <c:tx>
            <c:strRef>
              <c:f>'Noise Averages'!$D$3</c:f>
              <c:strCache>
                <c:ptCount val="1"/>
                <c:pt idx="0">
                  <c:v>Average of Location 2 A'50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'Noise Averages'!$A$4:$A$9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Averages'!$D$4:$D$9</c:f>
              <c:numCache>
                <c:formatCode>0</c:formatCode>
                <c:ptCount val="5"/>
                <c:pt idx="0">
                  <c:v>44.595252504289498</c:v>
                </c:pt>
                <c:pt idx="1">
                  <c:v>43.936770206065752</c:v>
                </c:pt>
                <c:pt idx="2">
                  <c:v>46.850597136344412</c:v>
                </c:pt>
                <c:pt idx="3">
                  <c:v>48.330354787936272</c:v>
                </c:pt>
                <c:pt idx="4">
                  <c:v>44.309525202553871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7E-49F1-AC31-6CF5BCB7CCAE}"/>
            </c:ext>
          </c:extLst>
        </c:ser>
        <c:ser>
          <c:idx val="3"/>
          <c:order val="3"/>
          <c:tx>
            <c:strRef>
              <c:f>'Noise Averages'!$E$3</c:f>
              <c:strCache>
                <c:ptCount val="1"/>
                <c:pt idx="0">
                  <c:v>Average of Location 2 C'50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'Noise Averages'!$A$4:$A$9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Averages'!$E$4:$E$9</c:f>
              <c:numCache>
                <c:formatCode>0</c:formatCode>
                <c:ptCount val="5"/>
                <c:pt idx="0">
                  <c:v>59.207208222888774</c:v>
                </c:pt>
                <c:pt idx="1">
                  <c:v>58.452427441634057</c:v>
                </c:pt>
                <c:pt idx="2">
                  <c:v>59.43395125812981</c:v>
                </c:pt>
                <c:pt idx="3">
                  <c:v>60.484195582438346</c:v>
                </c:pt>
                <c:pt idx="4">
                  <c:v>59.45924463360835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7E-49F1-AC31-6CF5BCB7C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4800"/>
        <c:axId val="6816400"/>
      </c:lineChart>
      <c:catAx>
        <c:axId val="679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16400"/>
        <c:crosses val="autoZero"/>
        <c:auto val="1"/>
        <c:lblAlgn val="ctr"/>
        <c:lblOffset val="100"/>
        <c:noMultiLvlLbl val="0"/>
      </c:catAx>
      <c:valAx>
        <c:axId val="6816400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4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[Great Oak Data Center Noise Perception Survey.xlsx]Noise Averages!PivotTable1</c:name>
    <c:fmtId val="2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'Noise Averages'!$B$27</c:f>
              <c:strCache>
                <c:ptCount val="1"/>
                <c:pt idx="0">
                  <c:v>Average of Location 1 A'50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'Noise Averages'!$A$28:$A$33</c:f>
              <c:strCache>
                <c:ptCount val="5"/>
                <c:pt idx="0">
                  <c:v>Not Annoying</c:v>
                </c:pt>
                <c:pt idx="1">
                  <c:v>Slightly Annoying</c:v>
                </c:pt>
                <c:pt idx="2">
                  <c:v>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Averages'!$B$28:$B$33</c:f>
              <c:numCache>
                <c:formatCode>0</c:formatCode>
                <c:ptCount val="5"/>
                <c:pt idx="0">
                  <c:v>44.40539967102147</c:v>
                </c:pt>
                <c:pt idx="1">
                  <c:v>46.957585165146583</c:v>
                </c:pt>
                <c:pt idx="2">
                  <c:v>47.167156857464391</c:v>
                </c:pt>
                <c:pt idx="3">
                  <c:v>42.753175413156079</c:v>
                </c:pt>
                <c:pt idx="4">
                  <c:v>45.59758007709533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E1-41B5-B178-386794A3B276}"/>
            </c:ext>
          </c:extLst>
        </c:ser>
        <c:ser>
          <c:idx val="1"/>
          <c:order val="1"/>
          <c:tx>
            <c:strRef>
              <c:f>'Noise Averages'!$C$27</c:f>
              <c:strCache>
                <c:ptCount val="1"/>
                <c:pt idx="0">
                  <c:v>Average of Location 1 C'50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'Noise Averages'!$A$28:$A$33</c:f>
              <c:strCache>
                <c:ptCount val="5"/>
                <c:pt idx="0">
                  <c:v>Not Annoying</c:v>
                </c:pt>
                <c:pt idx="1">
                  <c:v>Slightly Annoying</c:v>
                </c:pt>
                <c:pt idx="2">
                  <c:v>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Averages'!$C$28:$C$33</c:f>
              <c:numCache>
                <c:formatCode>0</c:formatCode>
                <c:ptCount val="5"/>
                <c:pt idx="0">
                  <c:v>61.247709573386999</c:v>
                </c:pt>
                <c:pt idx="1">
                  <c:v>62.219926207476789</c:v>
                </c:pt>
                <c:pt idx="2">
                  <c:v>62.301920680656657</c:v>
                </c:pt>
                <c:pt idx="3">
                  <c:v>60.311538290676772</c:v>
                </c:pt>
                <c:pt idx="4">
                  <c:v>62.15388324782765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E1-41B5-B178-386794A3B276}"/>
            </c:ext>
          </c:extLst>
        </c:ser>
        <c:ser>
          <c:idx val="2"/>
          <c:order val="2"/>
          <c:tx>
            <c:strRef>
              <c:f>'Noise Averages'!$D$27</c:f>
              <c:strCache>
                <c:ptCount val="1"/>
                <c:pt idx="0">
                  <c:v>Average of Location 2 A'50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'Noise Averages'!$A$28:$A$33</c:f>
              <c:strCache>
                <c:ptCount val="5"/>
                <c:pt idx="0">
                  <c:v>Not Annoying</c:v>
                </c:pt>
                <c:pt idx="1">
                  <c:v>Slightly Annoying</c:v>
                </c:pt>
                <c:pt idx="2">
                  <c:v>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Averages'!$D$28:$D$33</c:f>
              <c:numCache>
                <c:formatCode>0</c:formatCode>
                <c:ptCount val="5"/>
                <c:pt idx="0">
                  <c:v>42.976665715008572</c:v>
                </c:pt>
                <c:pt idx="1">
                  <c:v>47.560835852896844</c:v>
                </c:pt>
                <c:pt idx="2">
                  <c:v>46.633237106645375</c:v>
                </c:pt>
                <c:pt idx="3">
                  <c:v>43.611910422997852</c:v>
                </c:pt>
                <c:pt idx="4">
                  <c:v>45.925454477657091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E1-41B5-B178-386794A3B276}"/>
            </c:ext>
          </c:extLst>
        </c:ser>
        <c:ser>
          <c:idx val="3"/>
          <c:order val="3"/>
          <c:tx>
            <c:strRef>
              <c:f>'Noise Averages'!$E$27</c:f>
              <c:strCache>
                <c:ptCount val="1"/>
                <c:pt idx="0">
                  <c:v>Average of Location 2 C'50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'Noise Averages'!$A$28:$A$33</c:f>
              <c:strCache>
                <c:ptCount val="5"/>
                <c:pt idx="0">
                  <c:v>Not Annoying</c:v>
                </c:pt>
                <c:pt idx="1">
                  <c:v>Slightly Annoying</c:v>
                </c:pt>
                <c:pt idx="2">
                  <c:v>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Averages'!$E$28:$E$33</c:f>
              <c:numCache>
                <c:formatCode>0</c:formatCode>
                <c:ptCount val="5"/>
                <c:pt idx="0">
                  <c:v>58.265117604296847</c:v>
                </c:pt>
                <c:pt idx="1">
                  <c:v>59.333197906820814</c:v>
                </c:pt>
                <c:pt idx="2">
                  <c:v>59.52805421546369</c:v>
                </c:pt>
                <c:pt idx="3">
                  <c:v>58.033242584932026</c:v>
                </c:pt>
                <c:pt idx="4">
                  <c:v>60.214342263793093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E1-41B5-B178-386794A3B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306304"/>
        <c:axId val="401344752"/>
      </c:lineChart>
      <c:catAx>
        <c:axId val="31330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344752"/>
        <c:crosses val="autoZero"/>
        <c:auto val="1"/>
        <c:lblAlgn val="ctr"/>
        <c:lblOffset val="100"/>
        <c:noMultiLvlLbl val="0"/>
      </c:catAx>
      <c:valAx>
        <c:axId val="401344752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30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[Great Oak Data Center Noise Perception Survey.xlsx]Noise Averages Geo Split!PivotTable3</c:name>
    <c:fmtId val="1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'Noise Averages Geo Split'!$B$3</c:f>
              <c:strCache>
                <c:ptCount val="1"/>
                <c:pt idx="0">
                  <c:v>Average of 10200 Winged Elm A'50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 Geo Split'!$B$4:$B$9</c:f>
              <c:numCache>
                <c:formatCode>0</c:formatCode>
                <c:ptCount val="5"/>
                <c:pt idx="0">
                  <c:v>45.585777334450199</c:v>
                </c:pt>
                <c:pt idx="1">
                  <c:v>44.37433658159204</c:v>
                </c:pt>
                <c:pt idx="2">
                  <c:v>42.738932696910446</c:v>
                </c:pt>
                <c:pt idx="4">
                  <c:v>38.435898338025027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C9-4572-AF30-69C0922DCEA7}"/>
            </c:ext>
          </c:extLst>
        </c:ser>
        <c:ser>
          <c:idx val="1"/>
          <c:order val="1"/>
          <c:tx>
            <c:strRef>
              <c:f>'Noise Averages Geo Split'!$C$3</c:f>
              <c:strCache>
                <c:ptCount val="1"/>
                <c:pt idx="0">
                  <c:v>Average of 10200 Winged Elm C'50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 Geo Split'!$C$4:$C$9</c:f>
              <c:numCache>
                <c:formatCode>0</c:formatCode>
                <c:ptCount val="5"/>
                <c:pt idx="0">
                  <c:v>61.171747588290643</c:v>
                </c:pt>
                <c:pt idx="1">
                  <c:v>61.357054957349234</c:v>
                </c:pt>
                <c:pt idx="2">
                  <c:v>60.050491401119388</c:v>
                </c:pt>
                <c:pt idx="4">
                  <c:v>59.239204919101141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C9-4572-AF30-69C0922DCEA7}"/>
            </c:ext>
          </c:extLst>
        </c:ser>
        <c:ser>
          <c:idx val="2"/>
          <c:order val="2"/>
          <c:tx>
            <c:strRef>
              <c:f>'Noise Averages Geo Split'!$D$3</c:f>
              <c:strCache>
                <c:ptCount val="1"/>
                <c:pt idx="0">
                  <c:v>Average of Location 2 A'50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 Geo Split'!$D$4:$D$9</c:f>
              <c:numCache>
                <c:formatCode>0</c:formatCode>
                <c:ptCount val="5"/>
                <c:pt idx="0">
                  <c:v>44.595252504289498</c:v>
                </c:pt>
                <c:pt idx="1">
                  <c:v>44.809751614043854</c:v>
                </c:pt>
                <c:pt idx="2">
                  <c:v>46.971555707870323</c:v>
                </c:pt>
                <c:pt idx="3">
                  <c:v>49.338635786175708</c:v>
                </c:pt>
                <c:pt idx="4">
                  <c:v>45.068841964911641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C9-4572-AF30-69C0922DCEA7}"/>
            </c:ext>
          </c:extLst>
        </c:ser>
        <c:ser>
          <c:idx val="3"/>
          <c:order val="3"/>
          <c:tx>
            <c:strRef>
              <c:f>'Noise Averages Geo Split'!$E$3</c:f>
              <c:strCache>
                <c:ptCount val="1"/>
                <c:pt idx="0">
                  <c:v>Average of Location 2 C'50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 Geo Split'!$E$4:$E$9</c:f>
              <c:numCache>
                <c:formatCode>0</c:formatCode>
                <c:ptCount val="5"/>
                <c:pt idx="0">
                  <c:v>59.207208222888774</c:v>
                </c:pt>
                <c:pt idx="1">
                  <c:v>60.31339072506043</c:v>
                </c:pt>
                <c:pt idx="2">
                  <c:v>61.64714847830448</c:v>
                </c:pt>
                <c:pt idx="3">
                  <c:v>63.215201342345296</c:v>
                </c:pt>
                <c:pt idx="4">
                  <c:v>61.321053261925826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C9-4572-AF30-69C0922DCEA7}"/>
            </c:ext>
          </c:extLst>
        </c:ser>
        <c:ser>
          <c:idx val="4"/>
          <c:order val="4"/>
          <c:tx>
            <c:strRef>
              <c:f>'Noise Averages Geo Split'!$F$3</c:f>
              <c:strCache>
                <c:ptCount val="1"/>
                <c:pt idx="0">
                  <c:v>Average of 10089 Loblolly A'50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 Geo Split'!$F$4:$F$9</c:f>
              <c:numCache>
                <c:formatCode>0</c:formatCode>
                <c:ptCount val="5"/>
                <c:pt idx="1">
                  <c:v>42.661478845306235</c:v>
                </c:pt>
                <c:pt idx="2">
                  <c:v>47.884498835713892</c:v>
                </c:pt>
                <c:pt idx="3">
                  <c:v>48.330354787936272</c:v>
                </c:pt>
                <c:pt idx="4">
                  <c:v>45.703760186089376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C9-4572-AF30-69C0922DCEA7}"/>
            </c:ext>
          </c:extLst>
        </c:ser>
        <c:ser>
          <c:idx val="5"/>
          <c:order val="5"/>
          <c:tx>
            <c:strRef>
              <c:f>'Noise Averages Geo Split'!$G$3</c:f>
              <c:strCache>
                <c:ptCount val="1"/>
                <c:pt idx="0">
                  <c:v>Average of 10089 Loblolly C'50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Split'!$A$4:$A$9</c:f>
              <c:strCache>
                <c:ptCount val="5"/>
                <c:pt idx="0">
                  <c:v>Inaudible</c:v>
                </c:pt>
                <c:pt idx="1">
                  <c:v>Comfortable</c:v>
                </c:pt>
                <c:pt idx="2">
                  <c:v>Loud</c:v>
                </c:pt>
                <c:pt idx="3">
                  <c:v>Very Loud</c:v>
                </c:pt>
                <c:pt idx="4">
                  <c:v>Disturbing</c:v>
                </c:pt>
              </c:strCache>
            </c:strRef>
          </c:cat>
          <c:val>
            <c:numRef>
              <c:f>'Noise Averages Geo Split'!$G$4:$G$9</c:f>
              <c:numCache>
                <c:formatCode>0</c:formatCode>
                <c:ptCount val="5"/>
                <c:pt idx="1">
                  <c:v>57.381427608469437</c:v>
                </c:pt>
                <c:pt idx="2">
                  <c:v>59.804067109823301</c:v>
                </c:pt>
                <c:pt idx="3">
                  <c:v>60.484195582438346</c:v>
                </c:pt>
                <c:pt idx="4">
                  <c:v>60.39239607568139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C9-4572-AF30-69C0922DC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9922928"/>
        <c:axId val="319923408"/>
      </c:lineChart>
      <c:catAx>
        <c:axId val="31992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923408"/>
        <c:crosses val="autoZero"/>
        <c:auto val="1"/>
        <c:lblAlgn val="ctr"/>
        <c:lblOffset val="100"/>
        <c:noMultiLvlLbl val="0"/>
      </c:catAx>
      <c:valAx>
        <c:axId val="319923408"/>
        <c:scaling>
          <c:orientation val="minMax"/>
          <c:min val="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922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[Great Oak Data Center Noise Perception Survey.xlsx]Noise Averages Geo Split!PivotTable4</c:name>
    <c:fmtId val="3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'Noise Averages Geo Split'!$B$28</c:f>
              <c:strCache>
                <c:ptCount val="1"/>
                <c:pt idx="0">
                  <c:v>Average of 10200 Winged Elm A'50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Split'!$A$29:$A$34</c:f>
              <c:strCache>
                <c:ptCount val="5"/>
                <c:pt idx="0">
                  <c:v>Not Annoying</c:v>
                </c:pt>
                <c:pt idx="1">
                  <c:v>Annoying</c:v>
                </c:pt>
                <c:pt idx="2">
                  <c:v>Slightly 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 Geo Split'!$B$29:$B$34</c:f>
              <c:numCache>
                <c:formatCode>0</c:formatCode>
                <c:ptCount val="5"/>
                <c:pt idx="0">
                  <c:v>45.585777334450199</c:v>
                </c:pt>
                <c:pt idx="1">
                  <c:v>42.72468998066482</c:v>
                </c:pt>
                <c:pt idx="2">
                  <c:v>45.995497750028001</c:v>
                </c:pt>
                <c:pt idx="3">
                  <c:v>42.753175413156079</c:v>
                </c:pt>
                <c:pt idx="4">
                  <c:v>38.435898338025027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F7-479F-8C30-5114BADF4EED}"/>
            </c:ext>
          </c:extLst>
        </c:ser>
        <c:ser>
          <c:idx val="1"/>
          <c:order val="1"/>
          <c:tx>
            <c:strRef>
              <c:f>'Noise Averages Geo Split'!$C$28</c:f>
              <c:strCache>
                <c:ptCount val="1"/>
                <c:pt idx="0">
                  <c:v>Average of 10200 Winged Elm C'50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Split'!$A$29:$A$34</c:f>
              <c:strCache>
                <c:ptCount val="5"/>
                <c:pt idx="0">
                  <c:v>Not Annoying</c:v>
                </c:pt>
                <c:pt idx="1">
                  <c:v>Annoying</c:v>
                </c:pt>
                <c:pt idx="2">
                  <c:v>Slightly 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 Geo Split'!$C$29:$C$34</c:f>
              <c:numCache>
                <c:formatCode>0</c:formatCode>
                <c:ptCount val="5"/>
                <c:pt idx="0">
                  <c:v>61.171747588290643</c:v>
                </c:pt>
                <c:pt idx="1">
                  <c:v>59.78944451156201</c:v>
                </c:pt>
                <c:pt idx="2">
                  <c:v>62.402571624021704</c:v>
                </c:pt>
                <c:pt idx="3">
                  <c:v>60.311538290676772</c:v>
                </c:pt>
                <c:pt idx="4">
                  <c:v>59.239204919101141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F7-479F-8C30-5114BADF4EED}"/>
            </c:ext>
          </c:extLst>
        </c:ser>
        <c:ser>
          <c:idx val="2"/>
          <c:order val="2"/>
          <c:tx>
            <c:strRef>
              <c:f>'Noise Averages Geo Split'!$D$28</c:f>
              <c:strCache>
                <c:ptCount val="1"/>
                <c:pt idx="0">
                  <c:v>Average of Location 2 A'50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Split'!$A$29:$A$34</c:f>
              <c:strCache>
                <c:ptCount val="5"/>
                <c:pt idx="0">
                  <c:v>Not Annoying</c:v>
                </c:pt>
                <c:pt idx="1">
                  <c:v>Annoying</c:v>
                </c:pt>
                <c:pt idx="2">
                  <c:v>Slightly 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 Geo Split'!$D$29:$D$34</c:f>
              <c:numCache>
                <c:formatCode>0</c:formatCode>
                <c:ptCount val="5"/>
                <c:pt idx="0">
                  <c:v>43.910137255941116</c:v>
                </c:pt>
                <c:pt idx="1">
                  <c:v>47.238738282256016</c:v>
                </c:pt>
                <c:pt idx="2">
                  <c:v>47.365942645458915</c:v>
                </c:pt>
                <c:pt idx="3">
                  <c:v>43.611910422997852</c:v>
                </c:pt>
                <c:pt idx="4">
                  <c:v>45.67175180969204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F7-479F-8C30-5114BADF4EED}"/>
            </c:ext>
          </c:extLst>
        </c:ser>
        <c:ser>
          <c:idx val="3"/>
          <c:order val="3"/>
          <c:tx>
            <c:strRef>
              <c:f>'Noise Averages Geo Split'!$E$28</c:f>
              <c:strCache>
                <c:ptCount val="1"/>
                <c:pt idx="0">
                  <c:v>Average of Location 2 C'50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Split'!$A$29:$A$34</c:f>
              <c:strCache>
                <c:ptCount val="5"/>
                <c:pt idx="0">
                  <c:v>Not Annoying</c:v>
                </c:pt>
                <c:pt idx="1">
                  <c:v>Annoying</c:v>
                </c:pt>
                <c:pt idx="2">
                  <c:v>Slightly 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 Geo Split'!$E$29:$E$34</c:f>
              <c:numCache>
                <c:formatCode>0</c:formatCode>
                <c:ptCount val="5"/>
                <c:pt idx="0">
                  <c:v>60.265439890686061</c:v>
                </c:pt>
                <c:pt idx="1">
                  <c:v>62.15074983440752</c:v>
                </c:pt>
                <c:pt idx="2">
                  <c:v>61.525446377798602</c:v>
                </c:pt>
                <c:pt idx="3">
                  <c:v>58.033242584932026</c:v>
                </c:pt>
                <c:pt idx="4">
                  <c:v>61.275741734381413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F7-479F-8C30-5114BADF4EED}"/>
            </c:ext>
          </c:extLst>
        </c:ser>
        <c:ser>
          <c:idx val="4"/>
          <c:order val="4"/>
          <c:tx>
            <c:strRef>
              <c:f>'Noise Averages Geo Split'!$F$28</c:f>
              <c:strCache>
                <c:ptCount val="1"/>
                <c:pt idx="0">
                  <c:v>Average of 10089 Loblolly A'50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Split'!$A$29:$A$34</c:f>
              <c:strCache>
                <c:ptCount val="5"/>
                <c:pt idx="0">
                  <c:v>Not Annoying</c:v>
                </c:pt>
                <c:pt idx="1">
                  <c:v>Annoying</c:v>
                </c:pt>
                <c:pt idx="2">
                  <c:v>Slightly 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 Geo Split'!$F$29:$F$34</c:f>
              <c:numCache>
                <c:formatCode>0</c:formatCode>
                <c:ptCount val="5"/>
                <c:pt idx="0">
                  <c:v>41.358078925727646</c:v>
                </c:pt>
                <c:pt idx="1">
                  <c:v>47.041276394502368</c:v>
                </c:pt>
                <c:pt idx="2">
                  <c:v>48.309458995141014</c:v>
                </c:pt>
                <c:pt idx="4">
                  <c:v>48.323077547405511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DF7-479F-8C30-5114BADF4EED}"/>
            </c:ext>
          </c:extLst>
        </c:ser>
        <c:ser>
          <c:idx val="5"/>
          <c:order val="5"/>
          <c:tx>
            <c:strRef>
              <c:f>'Noise Averages Geo Split'!$G$28</c:f>
              <c:strCache>
                <c:ptCount val="1"/>
                <c:pt idx="0">
                  <c:v>Average of 10089 Loblolly C'50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'Noise Averages Geo Split'!$A$29:$A$34</c:f>
              <c:strCache>
                <c:ptCount val="5"/>
                <c:pt idx="0">
                  <c:v>Not Annoying</c:v>
                </c:pt>
                <c:pt idx="1">
                  <c:v>Annoying</c:v>
                </c:pt>
                <c:pt idx="2">
                  <c:v>Slightly Annoying</c:v>
                </c:pt>
                <c:pt idx="3">
                  <c:v>Very Annoying</c:v>
                </c:pt>
                <c:pt idx="4">
                  <c:v>Intolerable</c:v>
                </c:pt>
              </c:strCache>
            </c:strRef>
          </c:cat>
          <c:val>
            <c:numRef>
              <c:f>'Noise Averages Geo Split'!$G$29:$G$34</c:f>
              <c:numCache>
                <c:formatCode>0</c:formatCode>
                <c:ptCount val="5"/>
                <c:pt idx="0">
                  <c:v>57.323026985704914</c:v>
                </c:pt>
                <c:pt idx="1">
                  <c:v>59.665447630481665</c:v>
                </c:pt>
                <c:pt idx="2">
                  <c:v>57.652783848976306</c:v>
                </c:pt>
                <c:pt idx="4">
                  <c:v>61.710243396618722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F7-479F-8C30-5114BADF4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4034752"/>
        <c:axId val="394033792"/>
      </c:lineChart>
      <c:catAx>
        <c:axId val="39403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4033792"/>
        <c:crosses val="autoZero"/>
        <c:auto val="1"/>
        <c:lblAlgn val="ctr"/>
        <c:lblOffset val="100"/>
        <c:noMultiLvlLbl val="0"/>
      </c:catAx>
      <c:valAx>
        <c:axId val="394033792"/>
        <c:scaling>
          <c:orientation val="minMax"/>
          <c:min val="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4034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15240</xdr:colOff>
      <xdr:row>0</xdr:row>
      <xdr:rowOff>175260</xdr:rowOff>
    </xdr:from>
    <xdr:to>
      <xdr:col>12</xdr:col>
      <xdr:colOff>15240</xdr:colOff>
      <xdr:row>22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948FAB-6BDE-F83A-4824-F3E5FC8528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25</xdr:row>
      <xdr:rowOff>167640</xdr:rowOff>
    </xdr:from>
    <xdr:to>
      <xdr:col>10</xdr:col>
      <xdr:colOff>868680</xdr:colOff>
      <xdr:row>40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5520ED-9B05-AAF1-9E70-76A2CFEA41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104774</xdr:colOff>
      <xdr:row>1</xdr:row>
      <xdr:rowOff>173354</xdr:rowOff>
    </xdr:from>
    <xdr:to>
      <xdr:col>18</xdr:col>
      <xdr:colOff>318134</xdr:colOff>
      <xdr:row>24</xdr:row>
      <xdr:rowOff>32384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982108-F705-E2C4-A8B7-1D0EBF1704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102870</xdr:colOff>
      <xdr:row>26</xdr:row>
      <xdr:rowOff>150495</xdr:rowOff>
    </xdr:from>
    <xdr:to>
      <xdr:col>19</xdr:col>
      <xdr:colOff>19050</xdr:colOff>
      <xdr:row>49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141D9EB-3A9B-213D-4953-43BE9CD8BA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anley, Alexander" refreshedDate="45784.484978935187" createdVersion="8" refreshedVersion="8" minRefreshableVersion="3" recordCount="50" xr:uid="{9F4211E9-D707-4F1B-9BAF-1E7356199A8F}">
  <cacheSource type="worksheet">
    <worksheetSource ref="A1:G1048576" sheet="Revised"/>
  </cacheSource>
  <cacheFields count="7">
    <cacheField name="ID" numFmtId="0">
      <sharedItems containsString="0" containsBlank="1" containsNumber="1" containsInteger="1" minValue="1" maxValue="49"/>
    </cacheField>
    <cacheField name="Start time" numFmtId="0">
      <sharedItems containsNonDate="0" containsDate="1" containsString="0" containsBlank="1" minDate="2025-04-23T16:46:30" maxDate="2025-04-30T17:17:09"/>
    </cacheField>
    <cacheField name="Completion time" numFmtId="0">
      <sharedItems containsNonDate="0" containsDate="1" containsString="0" containsBlank="1" minDate="2025-04-23T16:48:53" maxDate="2025-04-30T17:18:18"/>
    </cacheField>
    <cacheField name="Inside/Outside" numFmtId="0">
      <sharedItems containsBlank="1" count="3">
        <s v="Inside"/>
        <s v="Outside"/>
        <m/>
      </sharedItems>
    </cacheField>
    <cacheField name="Loudness/Intensity" numFmtId="0">
      <sharedItems containsBlank="1" count="6">
        <s v="Disturbing"/>
        <s v="Very Loud"/>
        <s v="Loud"/>
        <s v="Inaudible"/>
        <s v="Comfortable"/>
        <m/>
      </sharedItems>
    </cacheField>
    <cacheField name="Annoyance" numFmtId="0">
      <sharedItems containsBlank="1" count="6">
        <s v="Intolerable"/>
        <s v="Very Annoying"/>
        <s v="Not Annoying"/>
        <s v="Annoying"/>
        <s v="Slightly Annoying"/>
        <m/>
      </sharedItems>
    </cacheField>
    <cacheField name="Location" numFmtId="0">
      <sharedItems containsBlank="1" count="8">
        <s v="Coffee Tree Ct."/>
        <s v="Lime Tree Ct."/>
        <s v="Loblolly Tr."/>
        <s v="Winged Elm Cir."/>
        <s v="Plum Tree Ct."/>
        <s v="Sesame Ct."/>
        <s v="Lemon Tree Ct.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anley, Alexander" refreshedDate="45789.568526157411" createdVersion="8" refreshedVersion="8" minRefreshableVersion="3" recordCount="46" xr:uid="{6602983D-1E90-4AF9-A66A-5BB7421EB436}">
  <cacheSource type="worksheet">
    <worksheetSource ref="A2:K1048576" sheet="Revised"/>
  </cacheSource>
  <cacheFields count="12">
    <cacheField name="ID" numFmtId="0">
      <sharedItems containsString="0" containsBlank="1" containsNumber="1" containsInteger="1" minValue="5" maxValue="49"/>
    </cacheField>
    <cacheField name="Start time" numFmtId="0">
      <sharedItems containsNonDate="0" containsDate="1" containsString="0" containsBlank="1" minDate="2025-04-24T18:26:54" maxDate="2025-04-30T17:17:09"/>
    </cacheField>
    <cacheField name="Completion time" numFmtId="0">
      <sharedItems containsNonDate="0" containsDate="1" containsString="0" containsBlank="1" minDate="2025-04-24T18:28:50" maxDate="2025-04-30T17:18:18"/>
    </cacheField>
    <cacheField name="Inside/Outside" numFmtId="0">
      <sharedItems containsBlank="1"/>
    </cacheField>
    <cacheField name="Loudness/Intensity" numFmtId="0">
      <sharedItems containsBlank="1" count="6">
        <s v="Inaudible"/>
        <s v="Loud"/>
        <s v="Comfortable"/>
        <s v="Disturbing"/>
        <s v="Very Loud"/>
        <m/>
      </sharedItems>
    </cacheField>
    <cacheField name="Annoyance" numFmtId="0">
      <sharedItems containsBlank="1" count="6">
        <s v="Not Annoying"/>
        <s v="Annoying"/>
        <s v="Slightly Annoying"/>
        <s v="Very Annoying"/>
        <s v="Intolerable"/>
        <m/>
      </sharedItems>
    </cacheField>
    <cacheField name="Location" numFmtId="0">
      <sharedItems containsBlank="1" count="8">
        <s v="Loblolly Tr."/>
        <s v="Winged Elm Cir."/>
        <s v="Coffee Tree Ct."/>
        <s v="Plum Tree Ct."/>
        <s v="Lime Tree Ct."/>
        <s v="Sesame Ct."/>
        <s v="Lemon Tree Ct."/>
        <m/>
      </sharedItems>
      <fieldGroup par="11"/>
    </cacheField>
    <cacheField name="Location 1 A'50" numFmtId="0">
      <sharedItems containsString="0" containsBlank="1" containsNumber="1" minValue="38.435898338025027" maxValue="51.297140261972707"/>
    </cacheField>
    <cacheField name="Location 1 C'50" numFmtId="0">
      <sharedItems containsString="0" containsBlank="1" containsNumber="1" minValue="59.239204919101141" maxValue="64.38928966490306"/>
    </cacheField>
    <cacheField name="Location 2 A'50" numFmtId="0">
      <sharedItems containsString="0" containsBlank="1" containsNumber="1" minValue="37.845808102140971" maxValue="52.026769634683781"/>
    </cacheField>
    <cacheField name="Location 2 C'50" numFmtId="0">
      <sharedItems containsString="0" containsBlank="1" containsNumber="1" minValue="55.726638865316218" maxValue="65.485493629651003"/>
    </cacheField>
    <cacheField name="Location2" numFmtId="0" databaseField="0">
      <fieldGroup base="6">
        <discretePr count="8">
          <x v="2"/>
          <x v="1"/>
          <x v="1"/>
          <x v="2"/>
          <x v="2"/>
          <x v="2"/>
          <x v="2"/>
          <x v="0"/>
        </discretePr>
        <groupItems count="3">
          <m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anley, Alexander" refreshedDate="45791.509937962961" createdVersion="8" refreshedVersion="8" minRefreshableVersion="3" recordCount="45" xr:uid="{0BC54A6C-9258-43C4-9907-34C968D88C67}">
  <cacheSource type="worksheet">
    <worksheetSource name="Table137"/>
  </cacheSource>
  <cacheFields count="13">
    <cacheField name="ID" numFmtId="0">
      <sharedItems containsSemiMixedTypes="0" containsString="0" containsNumber="1" containsInteger="1" minValue="5" maxValue="49"/>
    </cacheField>
    <cacheField name="Start time" numFmtId="165">
      <sharedItems containsSemiMixedTypes="0" containsNonDate="0" containsDate="1" containsString="0" minDate="2025-04-24T18:26:54" maxDate="2025-04-30T17:17:09"/>
    </cacheField>
    <cacheField name="Completion time" numFmtId="165">
      <sharedItems containsSemiMixedTypes="0" containsNonDate="0" containsDate="1" containsString="0" minDate="2025-04-24T18:28:50" maxDate="2025-04-30T17:18:18"/>
    </cacheField>
    <cacheField name="Inside/Outside" numFmtId="0">
      <sharedItems/>
    </cacheField>
    <cacheField name="Loudness/Intensity" numFmtId="0">
      <sharedItems count="5">
        <s v="Inaudible"/>
        <s v="Loud"/>
        <s v="Comfortable"/>
        <s v="Disturbing"/>
        <s v="Very Loud"/>
      </sharedItems>
    </cacheField>
    <cacheField name="Annoyance" numFmtId="0">
      <sharedItems count="5">
        <s v="Not Annoying"/>
        <s v="Annoying"/>
        <s v="Slightly Annoying"/>
        <s v="Very Annoying"/>
        <s v="Intolerable"/>
      </sharedItems>
    </cacheField>
    <cacheField name="Location" numFmtId="0">
      <sharedItems/>
    </cacheField>
    <cacheField name="10200 Winged Elm A'50" numFmtId="0">
      <sharedItems containsString="0" containsBlank="1" containsNumber="1" minValue="38.435898338025027" maxValue="45.995497750028001"/>
    </cacheField>
    <cacheField name="10200 Winged Elm C'50" numFmtId="0">
      <sharedItems containsString="0" containsBlank="1" containsNumber="1" minValue="59.239204919101141" maxValue="62.402571624021704"/>
    </cacheField>
    <cacheField name="Location 2 A'50" numFmtId="0">
      <sharedItems containsString="0" containsBlank="1" containsNumber="1" minValue="38.732585268411846" maxValue="51.297140261972707"/>
    </cacheField>
    <cacheField name="Location 2 C'50" numFmtId="0">
      <sharedItems containsString="0" containsBlank="1" containsNumber="1" minValue="55.726638865316218" maxValue="64.38928966490306"/>
    </cacheField>
    <cacheField name="10089 Loblolly A'50" numFmtId="0">
      <sharedItems containsString="0" containsBlank="1" containsNumber="1" minValue="37.845808102140971" maxValue="52.026769634683781"/>
    </cacheField>
    <cacheField name="10089 Loblolly C'50" numFmtId="0">
      <sharedItems containsString="0" containsBlank="1" containsNumber="1" minValue="55.865112527418177" maxValue="65.485493629651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anley, Alexander" refreshedDate="45795.972990972223" createdVersion="8" refreshedVersion="8" minRefreshableVersion="3" recordCount="45" xr:uid="{95B08035-AC5B-47B0-B246-816594C974AE}">
  <cacheSource type="worksheet">
    <worksheetSource name="Table139"/>
  </cacheSource>
  <cacheFields count="11">
    <cacheField name="ID" numFmtId="0">
      <sharedItems containsSemiMixedTypes="0" containsString="0" containsNumber="1" containsInteger="1" minValue="5" maxValue="49"/>
    </cacheField>
    <cacheField name="Start time" numFmtId="165">
      <sharedItems containsSemiMixedTypes="0" containsNonDate="0" containsDate="1" containsString="0" minDate="2025-04-24T18:26:54" maxDate="2025-04-30T17:17:09"/>
    </cacheField>
    <cacheField name="Completion time" numFmtId="165">
      <sharedItems containsSemiMixedTypes="0" containsNonDate="0" containsDate="1" containsString="0" minDate="2025-04-24T18:28:50" maxDate="2025-04-30T17:18:18"/>
    </cacheField>
    <cacheField name="Inside/Outside" numFmtId="0">
      <sharedItems/>
    </cacheField>
    <cacheField name="Loudness/Intensity" numFmtId="0">
      <sharedItems count="5">
        <s v="Inaudible"/>
        <s v="Loud"/>
        <s v="Comfortable"/>
        <s v="Disturbing"/>
        <s v="Very Loud"/>
      </sharedItems>
    </cacheField>
    <cacheField name="Annoyance" numFmtId="0">
      <sharedItems count="5">
        <s v="Not Annoying"/>
        <s v="Annoying"/>
        <s v="Slightly Annoying"/>
        <s v="Very Annoying"/>
        <s v="Intolerable"/>
      </sharedItems>
    </cacheField>
    <cacheField name="Location" numFmtId="0">
      <sharedItems count="2">
        <s v="East"/>
        <s v="West"/>
      </sharedItems>
    </cacheField>
    <cacheField name="Location 1 A'50" numFmtId="0">
      <sharedItems containsString="0" containsBlank="1" containsNumber="1" minValue="38.435898338025027" maxValue="51.297140261972707"/>
    </cacheField>
    <cacheField name="Location 1 C'50" numFmtId="0">
      <sharedItems containsString="0" containsBlank="1" containsNumber="1" minValue="59.239204919101141" maxValue="64.38928966490306"/>
    </cacheField>
    <cacheField name="Location 2 A'50" numFmtId="0">
      <sharedItems containsString="0" containsBlank="1" containsNumber="1" minValue="37.845808102140971" maxValue="52.026769634683781"/>
    </cacheField>
    <cacheField name="Location 2 C'50" numFmtId="0">
      <sharedItems containsString="0" containsBlank="1" containsNumber="1" minValue="55.726638865316218" maxValue="65.485493629651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n v="1"/>
    <d v="2025-04-23T16:46:30"/>
    <d v="2025-04-23T16:48:53"/>
    <x v="0"/>
    <x v="0"/>
    <x v="0"/>
    <x v="0"/>
  </r>
  <r>
    <n v="2"/>
    <d v="2025-04-23T16:48:55"/>
    <d v="2025-04-23T16:49:04"/>
    <x v="1"/>
    <x v="0"/>
    <x v="0"/>
    <x v="0"/>
  </r>
  <r>
    <n v="3"/>
    <d v="2025-04-24T05:13:29"/>
    <d v="2025-04-24T05:14:52"/>
    <x v="0"/>
    <x v="1"/>
    <x v="0"/>
    <x v="1"/>
  </r>
  <r>
    <n v="4"/>
    <d v="2025-04-24T07:29:31"/>
    <d v="2025-04-24T07:30:20"/>
    <x v="0"/>
    <x v="2"/>
    <x v="1"/>
    <x v="0"/>
  </r>
  <r>
    <n v="5"/>
    <d v="2025-04-24T18:26:54"/>
    <d v="2025-04-24T18:28:50"/>
    <x v="0"/>
    <x v="3"/>
    <x v="2"/>
    <x v="2"/>
  </r>
  <r>
    <n v="6"/>
    <d v="2025-04-24T21:24:28"/>
    <d v="2025-04-24T21:25:01"/>
    <x v="1"/>
    <x v="2"/>
    <x v="3"/>
    <x v="2"/>
  </r>
  <r>
    <n v="7"/>
    <d v="2025-04-25T13:32:09"/>
    <d v="2025-04-25T13:34:50"/>
    <x v="1"/>
    <x v="4"/>
    <x v="4"/>
    <x v="3"/>
  </r>
  <r>
    <n v="8"/>
    <d v="2025-04-25T19:55:28"/>
    <d v="2025-04-25T19:56:04"/>
    <x v="1"/>
    <x v="2"/>
    <x v="1"/>
    <x v="3"/>
  </r>
  <r>
    <n v="9"/>
    <d v="2025-04-25T19:56:15"/>
    <d v="2025-04-25T19:56:31"/>
    <x v="1"/>
    <x v="2"/>
    <x v="1"/>
    <x v="0"/>
  </r>
  <r>
    <n v="10"/>
    <d v="2025-04-25T19:56:53"/>
    <d v="2025-04-25T19:57:07"/>
    <x v="0"/>
    <x v="4"/>
    <x v="1"/>
    <x v="0"/>
  </r>
  <r>
    <n v="11"/>
    <d v="2025-04-25T19:57:16"/>
    <d v="2025-04-25T19:57:32"/>
    <x v="1"/>
    <x v="2"/>
    <x v="3"/>
    <x v="0"/>
  </r>
  <r>
    <n v="12"/>
    <d v="2025-04-26T00:56:28"/>
    <d v="2025-04-26T00:58:29"/>
    <x v="0"/>
    <x v="0"/>
    <x v="0"/>
    <x v="4"/>
  </r>
  <r>
    <n v="13"/>
    <d v="2025-04-26T11:39:27"/>
    <d v="2025-04-26T11:40:20"/>
    <x v="1"/>
    <x v="2"/>
    <x v="3"/>
    <x v="3"/>
  </r>
  <r>
    <n v="14"/>
    <d v="2025-04-26T17:10:47"/>
    <d v="2025-04-26T17:11:16"/>
    <x v="1"/>
    <x v="2"/>
    <x v="1"/>
    <x v="1"/>
  </r>
  <r>
    <n v="15"/>
    <d v="2025-04-26T19:23:45"/>
    <d v="2025-04-26T19:25:01"/>
    <x v="0"/>
    <x v="2"/>
    <x v="4"/>
    <x v="2"/>
  </r>
  <r>
    <n v="16"/>
    <d v="2025-04-26T20:36:28"/>
    <d v="2025-04-26T20:36:47"/>
    <x v="0"/>
    <x v="2"/>
    <x v="3"/>
    <x v="3"/>
  </r>
  <r>
    <n v="17"/>
    <d v="2025-04-27T15:48:04"/>
    <d v="2025-04-27T15:49:31"/>
    <x v="0"/>
    <x v="1"/>
    <x v="1"/>
    <x v="0"/>
  </r>
  <r>
    <n v="18"/>
    <d v="2025-04-27T15:49:37"/>
    <d v="2025-04-27T15:49:49"/>
    <x v="1"/>
    <x v="1"/>
    <x v="1"/>
    <x v="0"/>
  </r>
  <r>
    <n v="19"/>
    <d v="2025-04-27T15:50:11"/>
    <d v="2025-04-27T15:50:27"/>
    <x v="1"/>
    <x v="2"/>
    <x v="1"/>
    <x v="0"/>
  </r>
  <r>
    <n v="20"/>
    <d v="2025-04-27T15:50:44"/>
    <d v="2025-04-27T15:51:25"/>
    <x v="0"/>
    <x v="1"/>
    <x v="1"/>
    <x v="0"/>
  </r>
  <r>
    <n v="21"/>
    <d v="2025-04-27T18:46:37"/>
    <d v="2025-04-27T18:49:00"/>
    <x v="1"/>
    <x v="2"/>
    <x v="3"/>
    <x v="3"/>
  </r>
  <r>
    <n v="22"/>
    <d v="2025-04-27T18:49:40"/>
    <d v="2025-04-27T18:50:23"/>
    <x v="1"/>
    <x v="2"/>
    <x v="3"/>
    <x v="3"/>
  </r>
  <r>
    <n v="23"/>
    <d v="2025-04-27T18:56:20"/>
    <d v="2025-04-27T18:57:30"/>
    <x v="1"/>
    <x v="2"/>
    <x v="3"/>
    <x v="3"/>
  </r>
  <r>
    <n v="24"/>
    <d v="2025-04-27T19:48:56"/>
    <d v="2025-04-27T19:49:25"/>
    <x v="1"/>
    <x v="1"/>
    <x v="3"/>
    <x v="3"/>
  </r>
  <r>
    <n v="25"/>
    <d v="2025-04-27T20:25:45"/>
    <d v="2025-04-27T20:26:32"/>
    <x v="0"/>
    <x v="2"/>
    <x v="3"/>
    <x v="3"/>
  </r>
  <r>
    <n v="26"/>
    <d v="2025-04-27T20:27:53"/>
    <d v="2025-04-27T20:28:34"/>
    <x v="0"/>
    <x v="2"/>
    <x v="3"/>
    <x v="3"/>
  </r>
  <r>
    <n v="27"/>
    <d v="2025-04-27T20:34:39"/>
    <d v="2025-04-27T20:34:59"/>
    <x v="1"/>
    <x v="2"/>
    <x v="3"/>
    <x v="1"/>
  </r>
  <r>
    <n v="28"/>
    <d v="2025-04-27T23:43:17"/>
    <d v="2025-04-27T23:43:53"/>
    <x v="1"/>
    <x v="2"/>
    <x v="3"/>
    <x v="3"/>
  </r>
  <r>
    <n v="29"/>
    <d v="2025-04-28T03:00:35"/>
    <d v="2025-04-28T03:01:07"/>
    <x v="0"/>
    <x v="0"/>
    <x v="0"/>
    <x v="4"/>
  </r>
  <r>
    <n v="30"/>
    <d v="2025-04-28T08:06:45"/>
    <d v="2025-04-28T08:07:00"/>
    <x v="0"/>
    <x v="0"/>
    <x v="0"/>
    <x v="1"/>
  </r>
  <r>
    <n v="31"/>
    <d v="2025-04-28T10:29:39"/>
    <d v="2025-04-28T10:31:02"/>
    <x v="0"/>
    <x v="0"/>
    <x v="3"/>
    <x v="2"/>
  </r>
  <r>
    <n v="32"/>
    <d v="2025-04-28T10:43:13"/>
    <d v="2025-04-28T10:46:25"/>
    <x v="0"/>
    <x v="4"/>
    <x v="2"/>
    <x v="3"/>
  </r>
  <r>
    <n v="33"/>
    <d v="2025-04-28T19:39:48"/>
    <d v="2025-04-28T19:41:19"/>
    <x v="1"/>
    <x v="4"/>
    <x v="3"/>
    <x v="3"/>
  </r>
  <r>
    <n v="34"/>
    <d v="2025-04-28T19:39:33"/>
    <d v="2025-04-28T19:41:58"/>
    <x v="1"/>
    <x v="2"/>
    <x v="3"/>
    <x v="3"/>
  </r>
  <r>
    <n v="35"/>
    <d v="2025-04-29T03:05:50"/>
    <d v="2025-04-29T03:06:14"/>
    <x v="0"/>
    <x v="0"/>
    <x v="0"/>
    <x v="4"/>
  </r>
  <r>
    <n v="36"/>
    <d v="2025-04-29T18:02:10"/>
    <d v="2025-04-29T18:09:20"/>
    <x v="1"/>
    <x v="1"/>
    <x v="3"/>
    <x v="3"/>
  </r>
  <r>
    <n v="37"/>
    <d v="2025-04-29T18:28:40"/>
    <d v="2025-04-29T18:29:54"/>
    <x v="1"/>
    <x v="2"/>
    <x v="3"/>
    <x v="3"/>
  </r>
  <r>
    <n v="38"/>
    <d v="2025-04-29T19:51:54"/>
    <d v="2025-04-29T19:53:10"/>
    <x v="0"/>
    <x v="2"/>
    <x v="3"/>
    <x v="3"/>
  </r>
  <r>
    <n v="39"/>
    <d v="2025-04-29T21:09:20"/>
    <d v="2025-04-29T21:09:46"/>
    <x v="1"/>
    <x v="2"/>
    <x v="4"/>
    <x v="3"/>
  </r>
  <r>
    <n v="40"/>
    <d v="2025-04-29T21:09:30"/>
    <d v="2025-04-29T21:10:00"/>
    <x v="1"/>
    <x v="2"/>
    <x v="3"/>
    <x v="2"/>
  </r>
  <r>
    <n v="41"/>
    <d v="2025-04-30T04:36:30"/>
    <d v="2025-04-30T04:37:22"/>
    <x v="0"/>
    <x v="2"/>
    <x v="3"/>
    <x v="3"/>
  </r>
  <r>
    <n v="42"/>
    <d v="2025-04-30T06:01:41"/>
    <d v="2025-04-30T06:01:53"/>
    <x v="0"/>
    <x v="0"/>
    <x v="0"/>
    <x v="1"/>
  </r>
  <r>
    <n v="43"/>
    <d v="2025-04-30T06:29:57"/>
    <d v="2025-04-30T06:30:42"/>
    <x v="1"/>
    <x v="1"/>
    <x v="1"/>
    <x v="3"/>
  </r>
  <r>
    <n v="44"/>
    <d v="2025-04-30T06:30:52"/>
    <d v="2025-04-30T06:31:22"/>
    <x v="1"/>
    <x v="0"/>
    <x v="0"/>
    <x v="3"/>
  </r>
  <r>
    <n v="45"/>
    <d v="2025-04-30T06:31:26"/>
    <d v="2025-04-30T06:31:45"/>
    <x v="0"/>
    <x v="2"/>
    <x v="1"/>
    <x v="3"/>
  </r>
  <r>
    <n v="46"/>
    <d v="2025-04-30T06:31:47"/>
    <d v="2025-04-30T06:32:44"/>
    <x v="1"/>
    <x v="0"/>
    <x v="1"/>
    <x v="3"/>
  </r>
  <r>
    <n v="47"/>
    <d v="2025-04-30T07:57:26"/>
    <d v="2025-04-30T07:57:52"/>
    <x v="1"/>
    <x v="2"/>
    <x v="3"/>
    <x v="5"/>
  </r>
  <r>
    <n v="48"/>
    <d v="2025-04-30T09:40:53"/>
    <d v="2025-04-30T09:41:14"/>
    <x v="1"/>
    <x v="1"/>
    <x v="1"/>
    <x v="3"/>
  </r>
  <r>
    <n v="49"/>
    <d v="2025-04-30T17:17:09"/>
    <d v="2025-04-30T17:18:18"/>
    <x v="0"/>
    <x v="3"/>
    <x v="2"/>
    <x v="6"/>
  </r>
  <r>
    <m/>
    <m/>
    <m/>
    <x v="2"/>
    <x v="5"/>
    <x v="5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">
  <r>
    <n v="5"/>
    <d v="2025-04-24T18:26:54"/>
    <d v="2025-04-24T18:28:50"/>
    <s v="Inside"/>
    <x v="0"/>
    <x v="0"/>
    <x v="0"/>
    <n v="45.585777334450199"/>
    <n v="61.171747588290643"/>
    <n v="44.595252504289498"/>
    <n v="59.207208222888774"/>
  </r>
  <r>
    <n v="6"/>
    <d v="2025-04-24T21:24:28"/>
    <d v="2025-04-24T21:25:01"/>
    <s v="Outside"/>
    <x v="1"/>
    <x v="1"/>
    <x v="0"/>
    <n v="42.696204548173554"/>
    <n v="59.267350732447248"/>
    <n v="43.125935184580946"/>
    <n v="58.824571205707613"/>
  </r>
  <r>
    <n v="7"/>
    <d v="2025-04-25T13:32:09"/>
    <d v="2025-04-25T13:34:50"/>
    <s v="Outside"/>
    <x v="2"/>
    <x v="2"/>
    <x v="1"/>
    <n v="45.995497750028001"/>
    <n v="62.402571624021704"/>
    <n v="46.81221271065268"/>
    <n v="61.01361196466533"/>
  </r>
  <r>
    <n v="8"/>
    <d v="2025-04-25T19:55:28"/>
    <d v="2025-04-25T19:56:04"/>
    <s v="Outside"/>
    <x v="1"/>
    <x v="3"/>
    <x v="1"/>
    <n v="42.753175413156079"/>
    <n v="60.311538290676772"/>
    <n v="43.611910422997852"/>
    <n v="58.033242584932026"/>
  </r>
  <r>
    <n v="9"/>
    <d v="2025-04-25T19:56:15"/>
    <d v="2025-04-25T19:56:31"/>
    <s v="Outside"/>
    <x v="1"/>
    <x v="3"/>
    <x v="2"/>
    <n v="42.753175413156079"/>
    <n v="60.311538290676772"/>
    <n v="43.611910422997852"/>
    <n v="58.033242584932026"/>
  </r>
  <r>
    <n v="10"/>
    <d v="2025-04-25T19:56:53"/>
    <d v="2025-04-25T19:57:07"/>
    <s v="Inside"/>
    <x v="2"/>
    <x v="3"/>
    <x v="2"/>
    <n v="42.753175413156079"/>
    <n v="60.311538290676772"/>
    <n v="43.611910422997852"/>
    <n v="58.033242584932026"/>
  </r>
  <r>
    <n v="11"/>
    <d v="2025-04-25T19:57:16"/>
    <d v="2025-04-25T19:57:32"/>
    <s v="Outside"/>
    <x v="1"/>
    <x v="1"/>
    <x v="2"/>
    <n v="42.753175413156079"/>
    <n v="60.311538290676772"/>
    <n v="43.611910422997852"/>
    <n v="58.033242584932026"/>
  </r>
  <r>
    <n v="12"/>
    <d v="2025-04-26T00:56:28"/>
    <d v="2025-04-26T00:58:29"/>
    <s v="Inside"/>
    <x v="3"/>
    <x v="4"/>
    <x v="3"/>
    <n v="38.435898338025027"/>
    <n v="59.239204919101141"/>
    <n v="38.732585268411846"/>
    <n v="55.726638865316218"/>
  </r>
  <r>
    <n v="13"/>
    <d v="2025-04-26T11:39:27"/>
    <d v="2025-04-26T11:40:20"/>
    <s v="Outside"/>
    <x v="1"/>
    <x v="1"/>
    <x v="1"/>
    <m/>
    <m/>
    <m/>
    <m/>
  </r>
  <r>
    <n v="14"/>
    <d v="2025-04-26T17:10:47"/>
    <d v="2025-04-26T17:11:16"/>
    <s v="Outside"/>
    <x v="1"/>
    <x v="3"/>
    <x v="4"/>
    <m/>
    <m/>
    <m/>
    <m/>
  </r>
  <r>
    <n v="15"/>
    <d v="2025-04-26T19:23:45"/>
    <d v="2025-04-26T19:25:01"/>
    <s v="Inside"/>
    <x v="1"/>
    <x v="2"/>
    <x v="0"/>
    <m/>
    <m/>
    <m/>
    <m/>
  </r>
  <r>
    <n v="16"/>
    <d v="2025-04-26T20:36:28"/>
    <d v="2025-04-26T20:36:47"/>
    <s v="Inside"/>
    <x v="1"/>
    <x v="1"/>
    <x v="1"/>
    <m/>
    <m/>
    <m/>
    <m/>
  </r>
  <r>
    <n v="17"/>
    <d v="2025-04-27T15:48:04"/>
    <d v="2025-04-27T15:49:31"/>
    <s v="Inside"/>
    <x v="4"/>
    <x v="3"/>
    <x v="2"/>
    <m/>
    <m/>
    <m/>
    <m/>
  </r>
  <r>
    <n v="18"/>
    <d v="2025-04-27T15:49:37"/>
    <d v="2025-04-27T15:49:49"/>
    <s v="Outside"/>
    <x v="4"/>
    <x v="3"/>
    <x v="2"/>
    <m/>
    <m/>
    <m/>
    <m/>
  </r>
  <r>
    <n v="19"/>
    <d v="2025-04-27T15:50:11"/>
    <d v="2025-04-27T15:50:27"/>
    <s v="Outside"/>
    <x v="1"/>
    <x v="3"/>
    <x v="2"/>
    <m/>
    <m/>
    <m/>
    <m/>
  </r>
  <r>
    <n v="20"/>
    <d v="2025-04-27T15:50:44"/>
    <d v="2025-04-27T15:51:25"/>
    <s v="Inside"/>
    <x v="4"/>
    <x v="3"/>
    <x v="2"/>
    <m/>
    <m/>
    <m/>
    <m/>
  </r>
  <r>
    <n v="21"/>
    <d v="2025-04-27T18:46:37"/>
    <d v="2025-04-27T18:49:00"/>
    <s v="Outside"/>
    <x v="1"/>
    <x v="1"/>
    <x v="1"/>
    <n v="48.919463992141431"/>
    <n v="63.19831337319556"/>
    <n v="48.85541472509842"/>
    <n v="60.241403290961046"/>
  </r>
  <r>
    <n v="22"/>
    <d v="2025-04-27T18:49:40"/>
    <d v="2025-04-27T18:50:23"/>
    <s v="Outside"/>
    <x v="1"/>
    <x v="1"/>
    <x v="1"/>
    <n v="48.919463992141431"/>
    <n v="63.19831337319556"/>
    <n v="48.85541472509842"/>
    <n v="60.241403290961046"/>
  </r>
  <r>
    <n v="23"/>
    <d v="2025-04-27T18:56:20"/>
    <d v="2025-04-27T18:57:30"/>
    <s v="Outside"/>
    <x v="1"/>
    <x v="1"/>
    <x v="1"/>
    <n v="48.919463992141431"/>
    <n v="63.19831337319556"/>
    <n v="49.338505328284967"/>
    <n v="60.825369745664759"/>
  </r>
  <r>
    <n v="24"/>
    <d v="2025-04-27T19:48:56"/>
    <d v="2025-04-27T19:49:25"/>
    <s v="Outside"/>
    <x v="4"/>
    <x v="1"/>
    <x v="1"/>
    <n v="47.380131310378708"/>
    <n v="62.779507046957022"/>
    <n v="47.402322036003312"/>
    <n v="61.433760759211957"/>
  </r>
  <r>
    <n v="25"/>
    <d v="2025-04-27T20:25:45"/>
    <d v="2025-04-27T20:26:32"/>
    <s v="Inside"/>
    <x v="1"/>
    <x v="1"/>
    <x v="1"/>
    <n v="47.678091764980465"/>
    <n v="63.390253861148231"/>
    <n v="48.029312636798132"/>
    <n v="59.735723488261087"/>
  </r>
  <r>
    <n v="26"/>
    <d v="2025-04-27T20:27:53"/>
    <d v="2025-04-27T20:28:34"/>
    <s v="Inside"/>
    <x v="1"/>
    <x v="1"/>
    <x v="1"/>
    <n v="47.678091764980465"/>
    <n v="63.390253861148231"/>
    <n v="48.029312636798132"/>
    <n v="59.735723488261087"/>
  </r>
  <r>
    <n v="27"/>
    <d v="2025-04-27T20:34:39"/>
    <d v="2025-04-27T20:34:59"/>
    <s v="Outside"/>
    <x v="1"/>
    <x v="1"/>
    <x v="4"/>
    <n v="48.644247917248961"/>
    <n v="64.098372560485444"/>
    <n v="48.029312636798132"/>
    <n v="59.735723488261087"/>
  </r>
  <r>
    <n v="28"/>
    <d v="2025-04-27T23:43:17"/>
    <d v="2025-04-27T23:43:53"/>
    <s v="Outside"/>
    <x v="1"/>
    <x v="1"/>
    <x v="1"/>
    <n v="46.633046689965312"/>
    <n v="61.749400186098413"/>
    <n v="46.718124040163374"/>
    <n v="63.390717301616235"/>
  </r>
  <r>
    <n v="29"/>
    <d v="2025-04-28T03:00:35"/>
    <d v="2025-04-28T03:01:07"/>
    <s v="Inside"/>
    <x v="3"/>
    <x v="4"/>
    <x v="3"/>
    <n v="49.910758140190936"/>
    <n v="64.38928966490306"/>
    <n v="50.262290948708817"/>
    <n v="65.485493629651003"/>
  </r>
  <r>
    <n v="30"/>
    <d v="2025-04-28T08:06:45"/>
    <d v="2025-04-28T08:07:00"/>
    <s v="Inside"/>
    <x v="3"/>
    <x v="4"/>
    <x v="4"/>
    <n v="50.128323747501256"/>
    <n v="64.356773223711514"/>
    <n v="52.026769634683781"/>
    <n v="63.780124032786986"/>
  </r>
  <r>
    <n v="31"/>
    <d v="2025-04-28T10:29:39"/>
    <d v="2025-04-28T10:31:02"/>
    <s v="Inside"/>
    <x v="3"/>
    <x v="1"/>
    <x v="0"/>
    <n v="42.657202585790053"/>
    <n v="61.502299372103479"/>
    <n v="37.845808102140971"/>
    <n v="56.438854112869393"/>
  </r>
  <r>
    <n v="32"/>
    <d v="2025-04-28T10:43:13"/>
    <d v="2025-04-28T10:46:25"/>
    <s v="Inside"/>
    <x v="2"/>
    <x v="0"/>
    <x v="1"/>
    <n v="43.225022007592734"/>
    <n v="61.323671558483348"/>
    <n v="41.358078925727646"/>
    <n v="57.323026985704914"/>
  </r>
  <r>
    <n v="33"/>
    <d v="2025-04-28T19:39:48"/>
    <d v="2025-04-28T19:41:19"/>
    <s v="Outside"/>
    <x v="2"/>
    <x v="1"/>
    <x v="1"/>
    <n v="45.589861314932136"/>
    <n v="60.883036792161029"/>
    <n v="43.964878764884816"/>
    <n v="57.439828231233953"/>
  </r>
  <r>
    <n v="34"/>
    <d v="2025-04-28T19:39:33"/>
    <d v="2025-04-28T19:41:58"/>
    <s v="Outside"/>
    <x v="1"/>
    <x v="1"/>
    <x v="1"/>
    <n v="45.589861314932136"/>
    <n v="60.883036792161029"/>
    <n v="43.964878764884816"/>
    <n v="57.439828231233953"/>
  </r>
  <r>
    <n v="35"/>
    <d v="2025-04-29T03:05:50"/>
    <d v="2025-04-29T03:06:14"/>
    <s v="Inside"/>
    <x v="3"/>
    <x v="4"/>
    <x v="3"/>
    <n v="43.915340082664088"/>
    <n v="60.630265183594886"/>
    <n v="42.680172058823928"/>
    <n v="55.865112527418177"/>
  </r>
  <r>
    <n v="36"/>
    <d v="2025-04-29T18:02:10"/>
    <d v="2025-04-29T18:09:20"/>
    <s v="Outside"/>
    <x v="4"/>
    <x v="1"/>
    <x v="1"/>
    <n v="51.297140261972707"/>
    <n v="63.650895637733569"/>
    <n v="49.258387539869226"/>
    <n v="59.534630405664728"/>
  </r>
  <r>
    <n v="37"/>
    <d v="2025-04-29T18:28:40"/>
    <d v="2025-04-29T18:29:54"/>
    <s v="Outside"/>
    <x v="1"/>
    <x v="1"/>
    <x v="1"/>
    <n v="50.988421723167534"/>
    <n v="63.785899417664552"/>
    <n v="51.431196120662086"/>
    <n v="61.873200309696813"/>
  </r>
  <r>
    <n v="38"/>
    <d v="2025-04-29T19:51:54"/>
    <d v="2025-04-29T19:53:10"/>
    <s v="Inside"/>
    <x v="1"/>
    <x v="1"/>
    <x v="1"/>
    <n v="48.60506331579537"/>
    <n v="61.764058332475862"/>
    <n v="47.366507421709585"/>
    <n v="58.188724512233648"/>
  </r>
  <r>
    <n v="39"/>
    <d v="2025-04-29T21:09:20"/>
    <d v="2025-04-29T21:09:46"/>
    <s v="Outside"/>
    <x v="1"/>
    <x v="2"/>
    <x v="1"/>
    <n v="47.919672580265157"/>
    <n v="62.037280790931874"/>
    <n v="48.309458995141014"/>
    <n v="57.652783848976306"/>
  </r>
  <r>
    <n v="40"/>
    <d v="2025-04-29T21:09:30"/>
    <d v="2025-04-29T21:10:00"/>
    <s v="Outside"/>
    <x v="1"/>
    <x v="1"/>
    <x v="0"/>
    <n v="47.919672580265157"/>
    <n v="62.037280790931874"/>
    <n v="48.309458995141014"/>
    <n v="57.652783848976306"/>
  </r>
  <r>
    <n v="41"/>
    <d v="2025-04-30T04:36:30"/>
    <d v="2025-04-30T04:37:22"/>
    <s v="Inside"/>
    <x v="1"/>
    <x v="1"/>
    <x v="1"/>
    <n v="46.140218952196214"/>
    <n v="62.346448458040271"/>
    <n v="45.261587837702521"/>
    <n v="60.739487582599452"/>
  </r>
  <r>
    <n v="42"/>
    <d v="2025-04-30T06:01:41"/>
    <d v="2025-04-30T06:01:53"/>
    <s v="Inside"/>
    <x v="3"/>
    <x v="4"/>
    <x v="4"/>
    <m/>
    <m/>
    <m/>
    <m/>
  </r>
  <r>
    <n v="43"/>
    <d v="2025-04-30T06:29:57"/>
    <d v="2025-04-30T06:30:42"/>
    <s v="Outside"/>
    <x v="4"/>
    <x v="3"/>
    <x v="1"/>
    <m/>
    <m/>
    <m/>
    <m/>
  </r>
  <r>
    <n v="44"/>
    <d v="2025-04-30T06:30:52"/>
    <d v="2025-04-30T06:31:22"/>
    <s v="Outside"/>
    <x v="3"/>
    <x v="4"/>
    <x v="1"/>
    <m/>
    <m/>
    <m/>
    <m/>
  </r>
  <r>
    <n v="45"/>
    <d v="2025-04-30T06:31:26"/>
    <d v="2025-04-30T06:31:45"/>
    <s v="Inside"/>
    <x v="1"/>
    <x v="3"/>
    <x v="1"/>
    <m/>
    <m/>
    <m/>
    <m/>
  </r>
  <r>
    <n v="46"/>
    <d v="2025-04-30T06:31:47"/>
    <d v="2025-04-30T06:32:44"/>
    <s v="Outside"/>
    <x v="3"/>
    <x v="3"/>
    <x v="1"/>
    <m/>
    <m/>
    <m/>
    <m/>
  </r>
  <r>
    <n v="47"/>
    <d v="2025-04-30T07:57:26"/>
    <d v="2025-04-30T07:57:52"/>
    <s v="Outside"/>
    <x v="1"/>
    <x v="1"/>
    <x v="5"/>
    <m/>
    <m/>
    <m/>
    <m/>
  </r>
  <r>
    <n v="48"/>
    <d v="2025-04-30T09:40:53"/>
    <d v="2025-04-30T09:41:14"/>
    <s v="Outside"/>
    <x v="4"/>
    <x v="3"/>
    <x v="1"/>
    <m/>
    <m/>
    <m/>
    <m/>
  </r>
  <r>
    <n v="49"/>
    <d v="2025-04-30T17:17:09"/>
    <d v="2025-04-30T17:18:18"/>
    <s v="Inside"/>
    <x v="0"/>
    <x v="0"/>
    <x v="6"/>
    <m/>
    <m/>
    <m/>
    <m/>
  </r>
  <r>
    <m/>
    <m/>
    <m/>
    <m/>
    <x v="5"/>
    <x v="5"/>
    <x v="7"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n v="5"/>
    <d v="2025-04-24T18:26:54"/>
    <d v="2025-04-24T18:28:50"/>
    <s v="Inside"/>
    <x v="0"/>
    <x v="0"/>
    <s v="Loblolly Tr."/>
    <n v="45.585777334450199"/>
    <n v="61.171747588290643"/>
    <n v="44.595252504289498"/>
    <n v="59.207208222888774"/>
    <m/>
    <m/>
  </r>
  <r>
    <n v="6"/>
    <d v="2025-04-24T21:24:28"/>
    <d v="2025-04-24T21:25:01"/>
    <s v="Outside"/>
    <x v="1"/>
    <x v="1"/>
    <s v="Loblolly Tr."/>
    <n v="42.696204548173554"/>
    <n v="59.267350732447248"/>
    <n v="43.125935184580946"/>
    <n v="58.824571205707613"/>
    <m/>
    <m/>
  </r>
  <r>
    <n v="7"/>
    <d v="2025-04-25T13:32:09"/>
    <d v="2025-04-25T13:34:50"/>
    <s v="Outside"/>
    <x v="2"/>
    <x v="2"/>
    <s v="Winged Elm Cir."/>
    <n v="45.995497750028001"/>
    <n v="62.402571624021704"/>
    <n v="46.81221271065268"/>
    <n v="61.01361196466533"/>
    <m/>
    <m/>
  </r>
  <r>
    <n v="8"/>
    <d v="2025-04-25T19:55:28"/>
    <d v="2025-04-25T19:56:04"/>
    <s v="Outside"/>
    <x v="1"/>
    <x v="3"/>
    <s v="Winged Elm Cir."/>
    <n v="42.753175413156079"/>
    <n v="60.311538290676772"/>
    <n v="43.611910422997852"/>
    <n v="58.033242584932026"/>
    <m/>
    <m/>
  </r>
  <r>
    <n v="9"/>
    <d v="2025-04-25T19:56:15"/>
    <d v="2025-04-25T19:56:31"/>
    <s v="Outside"/>
    <x v="1"/>
    <x v="3"/>
    <s v="Coffee Tree Ct."/>
    <n v="42.753175413156079"/>
    <n v="60.311538290676772"/>
    <n v="43.611910422997852"/>
    <n v="58.033242584932026"/>
    <m/>
    <m/>
  </r>
  <r>
    <n v="10"/>
    <d v="2025-04-25T19:56:53"/>
    <d v="2025-04-25T19:57:07"/>
    <s v="Inside"/>
    <x v="2"/>
    <x v="3"/>
    <s v="Coffee Tree Ct."/>
    <n v="42.753175413156079"/>
    <n v="60.311538290676772"/>
    <n v="43.611910422997852"/>
    <n v="58.033242584932026"/>
    <m/>
    <m/>
  </r>
  <r>
    <n v="11"/>
    <d v="2025-04-25T19:57:16"/>
    <d v="2025-04-25T19:57:32"/>
    <s v="Outside"/>
    <x v="1"/>
    <x v="1"/>
    <s v="Coffee Tree Ct."/>
    <n v="42.753175413156079"/>
    <n v="60.311538290676772"/>
    <n v="43.611910422997852"/>
    <n v="58.033242584932026"/>
    <m/>
    <m/>
  </r>
  <r>
    <n v="12"/>
    <d v="2025-04-26T00:56:28"/>
    <d v="2025-04-26T00:58:29"/>
    <s v="Inside"/>
    <x v="3"/>
    <x v="4"/>
    <s v="Plum Tree Ct."/>
    <n v="38.435898338025027"/>
    <n v="59.239204919101141"/>
    <n v="38.732585268411846"/>
    <n v="55.726638865316218"/>
    <m/>
    <m/>
  </r>
  <r>
    <n v="13"/>
    <d v="2025-04-26T11:39:27"/>
    <d v="2025-04-26T11:40:20"/>
    <s v="Outside"/>
    <x v="1"/>
    <x v="1"/>
    <s v="Winged Elm Cir."/>
    <m/>
    <m/>
    <m/>
    <m/>
    <m/>
    <m/>
  </r>
  <r>
    <n v="14"/>
    <d v="2025-04-26T17:10:47"/>
    <d v="2025-04-26T17:11:16"/>
    <s v="Outside"/>
    <x v="1"/>
    <x v="3"/>
    <s v="Lime Tree Ct."/>
    <m/>
    <m/>
    <m/>
    <m/>
    <m/>
    <m/>
  </r>
  <r>
    <n v="15"/>
    <d v="2025-04-26T19:23:45"/>
    <d v="2025-04-26T19:25:01"/>
    <s v="Inside"/>
    <x v="1"/>
    <x v="2"/>
    <s v="Loblolly Tr."/>
    <m/>
    <m/>
    <m/>
    <m/>
    <m/>
    <m/>
  </r>
  <r>
    <n v="16"/>
    <d v="2025-04-26T20:36:28"/>
    <d v="2025-04-26T20:36:47"/>
    <s v="Inside"/>
    <x v="1"/>
    <x v="1"/>
    <s v="Winged Elm Cir."/>
    <m/>
    <m/>
    <m/>
    <m/>
    <m/>
    <m/>
  </r>
  <r>
    <n v="17"/>
    <d v="2025-04-27T15:48:04"/>
    <d v="2025-04-27T15:49:31"/>
    <s v="Inside"/>
    <x v="4"/>
    <x v="3"/>
    <s v="Coffee Tree Ct."/>
    <m/>
    <m/>
    <m/>
    <m/>
    <m/>
    <m/>
  </r>
  <r>
    <n v="18"/>
    <d v="2025-04-27T15:49:37"/>
    <d v="2025-04-27T15:49:49"/>
    <s v="Outside"/>
    <x v="4"/>
    <x v="3"/>
    <s v="Coffee Tree Ct."/>
    <m/>
    <m/>
    <m/>
    <m/>
    <m/>
    <m/>
  </r>
  <r>
    <n v="19"/>
    <d v="2025-04-27T15:50:11"/>
    <d v="2025-04-27T15:50:27"/>
    <s v="Outside"/>
    <x v="1"/>
    <x v="3"/>
    <s v="Coffee Tree Ct."/>
    <m/>
    <m/>
    <m/>
    <m/>
    <m/>
    <m/>
  </r>
  <r>
    <n v="20"/>
    <d v="2025-04-27T15:50:44"/>
    <d v="2025-04-27T15:51:25"/>
    <s v="Inside"/>
    <x v="4"/>
    <x v="3"/>
    <s v="Coffee Tree Ct."/>
    <m/>
    <m/>
    <m/>
    <m/>
    <m/>
    <m/>
  </r>
  <r>
    <n v="21"/>
    <d v="2025-04-27T18:46:37"/>
    <d v="2025-04-27T18:49:00"/>
    <s v="Outside"/>
    <x v="1"/>
    <x v="1"/>
    <s v="Winged Elm Cir."/>
    <m/>
    <m/>
    <n v="48.919463992141431"/>
    <n v="63.19831337319556"/>
    <n v="48.85541472509842"/>
    <n v="60.241403290961046"/>
  </r>
  <r>
    <n v="22"/>
    <d v="2025-04-27T18:49:40"/>
    <d v="2025-04-27T18:50:23"/>
    <s v="Outside"/>
    <x v="1"/>
    <x v="1"/>
    <s v="Winged Elm Cir."/>
    <m/>
    <m/>
    <n v="48.919463992141431"/>
    <n v="63.19831337319556"/>
    <n v="48.85541472509842"/>
    <n v="60.241403290961046"/>
  </r>
  <r>
    <n v="23"/>
    <d v="2025-04-27T18:56:20"/>
    <d v="2025-04-27T18:57:30"/>
    <s v="Outside"/>
    <x v="1"/>
    <x v="1"/>
    <s v="Winged Elm Cir."/>
    <m/>
    <m/>
    <n v="48.919463992141431"/>
    <n v="63.19831337319556"/>
    <n v="49.338505328284967"/>
    <n v="60.825369745664759"/>
  </r>
  <r>
    <n v="24"/>
    <d v="2025-04-27T19:48:56"/>
    <d v="2025-04-27T19:49:25"/>
    <s v="Outside"/>
    <x v="4"/>
    <x v="1"/>
    <s v="Winged Elm Cir."/>
    <m/>
    <m/>
    <n v="47.380131310378708"/>
    <n v="62.779507046957022"/>
    <n v="47.402322036003312"/>
    <n v="61.433760759211957"/>
  </r>
  <r>
    <n v="25"/>
    <d v="2025-04-27T20:25:45"/>
    <d v="2025-04-27T20:26:32"/>
    <s v="Inside"/>
    <x v="1"/>
    <x v="1"/>
    <s v="Winged Elm Cir."/>
    <m/>
    <m/>
    <n v="47.678091764980465"/>
    <n v="63.390253861148231"/>
    <n v="48.029312636798132"/>
    <n v="59.735723488261087"/>
  </r>
  <r>
    <n v="26"/>
    <d v="2025-04-27T20:27:53"/>
    <d v="2025-04-27T20:28:34"/>
    <s v="Inside"/>
    <x v="1"/>
    <x v="1"/>
    <s v="Winged Elm Cir."/>
    <m/>
    <m/>
    <n v="47.678091764980465"/>
    <n v="63.390253861148231"/>
    <n v="48.029312636798132"/>
    <n v="59.735723488261087"/>
  </r>
  <r>
    <n v="27"/>
    <d v="2025-04-27T20:34:39"/>
    <d v="2025-04-27T20:34:59"/>
    <s v="Outside"/>
    <x v="1"/>
    <x v="1"/>
    <s v="Lime Tree Ct."/>
    <m/>
    <m/>
    <n v="48.644247917248961"/>
    <n v="64.098372560485444"/>
    <n v="48.029312636798132"/>
    <n v="59.735723488261087"/>
  </r>
  <r>
    <n v="28"/>
    <d v="2025-04-27T23:43:17"/>
    <d v="2025-04-27T23:43:53"/>
    <s v="Outside"/>
    <x v="1"/>
    <x v="1"/>
    <s v="Winged Elm Cir."/>
    <m/>
    <m/>
    <n v="46.633046689965312"/>
    <n v="61.749400186098413"/>
    <n v="46.718124040163374"/>
    <n v="63.390717301616235"/>
  </r>
  <r>
    <n v="29"/>
    <d v="2025-04-28T03:00:35"/>
    <d v="2025-04-28T03:01:07"/>
    <s v="Inside"/>
    <x v="3"/>
    <x v="4"/>
    <s v="Plum Tree Ct."/>
    <m/>
    <m/>
    <n v="49.910758140190936"/>
    <n v="64.38928966490306"/>
    <n v="50.262290948708817"/>
    <n v="65.485493629651003"/>
  </r>
  <r>
    <n v="30"/>
    <d v="2025-04-28T08:06:45"/>
    <d v="2025-04-28T08:07:00"/>
    <s v="Inside"/>
    <x v="3"/>
    <x v="4"/>
    <s v="Lime Tree Ct."/>
    <m/>
    <m/>
    <n v="50.128323747501256"/>
    <n v="64.356773223711514"/>
    <n v="52.026769634683781"/>
    <n v="63.780124032786986"/>
  </r>
  <r>
    <n v="31"/>
    <d v="2025-04-28T10:29:39"/>
    <d v="2025-04-28T10:31:02"/>
    <s v="Inside"/>
    <x v="3"/>
    <x v="1"/>
    <s v="Loblolly Tr."/>
    <m/>
    <m/>
    <n v="42.657202585790053"/>
    <n v="61.502299372103479"/>
    <n v="37.845808102140971"/>
    <n v="56.438854112869393"/>
  </r>
  <r>
    <n v="32"/>
    <d v="2025-04-28T10:43:13"/>
    <d v="2025-04-28T10:46:25"/>
    <s v="Inside"/>
    <x v="2"/>
    <x v="0"/>
    <s v="Winged Elm Cir."/>
    <m/>
    <m/>
    <n v="43.225022007592734"/>
    <n v="61.323671558483348"/>
    <n v="41.358078925727646"/>
    <n v="57.323026985704914"/>
  </r>
  <r>
    <n v="33"/>
    <d v="2025-04-28T19:39:48"/>
    <d v="2025-04-28T19:41:19"/>
    <s v="Outside"/>
    <x v="2"/>
    <x v="1"/>
    <s v="Winged Elm Cir."/>
    <m/>
    <m/>
    <n v="45.589861314932136"/>
    <n v="60.883036792161029"/>
    <n v="43.964878764884816"/>
    <n v="57.439828231233953"/>
  </r>
  <r>
    <n v="34"/>
    <d v="2025-04-28T19:39:33"/>
    <d v="2025-04-28T19:41:58"/>
    <s v="Outside"/>
    <x v="1"/>
    <x v="1"/>
    <s v="Winged Elm Cir."/>
    <m/>
    <m/>
    <n v="45.589861314932136"/>
    <n v="60.883036792161029"/>
    <n v="43.964878764884816"/>
    <n v="57.439828231233953"/>
  </r>
  <r>
    <n v="35"/>
    <d v="2025-04-29T03:05:50"/>
    <d v="2025-04-29T03:06:14"/>
    <s v="Inside"/>
    <x v="3"/>
    <x v="4"/>
    <s v="Plum Tree Ct."/>
    <m/>
    <m/>
    <n v="43.915340082664088"/>
    <n v="60.630265183594886"/>
    <n v="42.680172058823928"/>
    <n v="55.865112527418177"/>
  </r>
  <r>
    <n v="36"/>
    <d v="2025-04-29T18:02:10"/>
    <d v="2025-04-29T18:09:20"/>
    <s v="Outside"/>
    <x v="4"/>
    <x v="1"/>
    <s v="Winged Elm Cir."/>
    <m/>
    <m/>
    <n v="51.297140261972707"/>
    <n v="63.650895637733569"/>
    <n v="49.258387539869226"/>
    <n v="59.534630405664728"/>
  </r>
  <r>
    <n v="37"/>
    <d v="2025-04-29T18:28:40"/>
    <d v="2025-04-29T18:29:54"/>
    <s v="Outside"/>
    <x v="1"/>
    <x v="1"/>
    <s v="Winged Elm Cir."/>
    <m/>
    <m/>
    <n v="50.988421723167534"/>
    <n v="63.785899417664552"/>
    <n v="51.431196120662086"/>
    <n v="61.873200309696813"/>
  </r>
  <r>
    <n v="38"/>
    <d v="2025-04-29T19:51:54"/>
    <d v="2025-04-29T19:53:10"/>
    <s v="Inside"/>
    <x v="1"/>
    <x v="1"/>
    <s v="Winged Elm Cir."/>
    <m/>
    <m/>
    <n v="48.60506331579537"/>
    <n v="61.764058332475862"/>
    <n v="47.366507421709585"/>
    <n v="58.188724512233648"/>
  </r>
  <r>
    <n v="39"/>
    <d v="2025-04-29T21:09:20"/>
    <d v="2025-04-29T21:09:46"/>
    <s v="Outside"/>
    <x v="1"/>
    <x v="2"/>
    <s v="Winged Elm Cir."/>
    <m/>
    <m/>
    <n v="47.919672580265157"/>
    <n v="62.037280790931874"/>
    <n v="48.309458995141014"/>
    <n v="57.652783848976306"/>
  </r>
  <r>
    <n v="40"/>
    <d v="2025-04-29T21:09:30"/>
    <d v="2025-04-29T21:10:00"/>
    <s v="Outside"/>
    <x v="1"/>
    <x v="1"/>
    <s v="Loblolly Tr."/>
    <m/>
    <m/>
    <n v="47.919672580265157"/>
    <n v="62.037280790931874"/>
    <n v="48.309458995141014"/>
    <n v="57.652783848976306"/>
  </r>
  <r>
    <n v="41"/>
    <d v="2025-04-30T04:36:30"/>
    <d v="2025-04-30T04:37:22"/>
    <s v="Inside"/>
    <x v="1"/>
    <x v="1"/>
    <s v="Winged Elm Cir."/>
    <m/>
    <m/>
    <n v="46.140218952196214"/>
    <n v="62.346448458040271"/>
    <n v="45.261587837702521"/>
    <n v="60.739487582599452"/>
  </r>
  <r>
    <n v="42"/>
    <d v="2025-04-30T06:01:41"/>
    <d v="2025-04-30T06:01:53"/>
    <s v="Inside"/>
    <x v="3"/>
    <x v="4"/>
    <s v="Lime Tree Ct."/>
    <m/>
    <m/>
    <m/>
    <m/>
    <m/>
    <m/>
  </r>
  <r>
    <n v="43"/>
    <d v="2025-04-30T06:29:57"/>
    <d v="2025-04-30T06:30:42"/>
    <s v="Outside"/>
    <x v="4"/>
    <x v="3"/>
    <s v="Winged Elm Cir."/>
    <m/>
    <m/>
    <m/>
    <m/>
    <m/>
    <m/>
  </r>
  <r>
    <n v="44"/>
    <d v="2025-04-30T06:30:52"/>
    <d v="2025-04-30T06:31:22"/>
    <s v="Outside"/>
    <x v="3"/>
    <x v="4"/>
    <s v="Winged Elm Cir."/>
    <m/>
    <m/>
    <m/>
    <m/>
    <m/>
    <m/>
  </r>
  <r>
    <n v="45"/>
    <d v="2025-04-30T06:31:26"/>
    <d v="2025-04-30T06:31:45"/>
    <s v="Inside"/>
    <x v="1"/>
    <x v="3"/>
    <s v="Winged Elm Cir."/>
    <m/>
    <m/>
    <m/>
    <m/>
    <m/>
    <m/>
  </r>
  <r>
    <n v="46"/>
    <d v="2025-04-30T06:31:47"/>
    <d v="2025-04-30T06:32:44"/>
    <s v="Outside"/>
    <x v="3"/>
    <x v="3"/>
    <s v="Winged Elm Cir."/>
    <m/>
    <m/>
    <m/>
    <m/>
    <m/>
    <m/>
  </r>
  <r>
    <n v="47"/>
    <d v="2025-04-30T07:57:26"/>
    <d v="2025-04-30T07:57:52"/>
    <s v="Outside"/>
    <x v="1"/>
    <x v="1"/>
    <s v="Sesame Ct."/>
    <m/>
    <m/>
    <m/>
    <m/>
    <m/>
    <m/>
  </r>
  <r>
    <n v="48"/>
    <d v="2025-04-30T09:40:53"/>
    <d v="2025-04-30T09:41:14"/>
    <s v="Outside"/>
    <x v="4"/>
    <x v="3"/>
    <s v="Winged Elm Cir."/>
    <m/>
    <m/>
    <m/>
    <m/>
    <m/>
    <m/>
  </r>
  <r>
    <n v="49"/>
    <d v="2025-04-30T17:17:09"/>
    <d v="2025-04-30T17:18:18"/>
    <s v="Inside"/>
    <x v="0"/>
    <x v="0"/>
    <s v="Lemon Tree Ct."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n v="5"/>
    <d v="2025-04-24T18:26:54"/>
    <d v="2025-04-24T18:28:50"/>
    <s v="Inside"/>
    <x v="0"/>
    <x v="0"/>
    <x v="0"/>
    <n v="45.585777334450199"/>
    <n v="61.171747588290643"/>
    <n v="44.595252504289498"/>
    <n v="59.207208222888774"/>
  </r>
  <r>
    <n v="6"/>
    <d v="2025-04-24T21:24:28"/>
    <d v="2025-04-24T21:25:01"/>
    <s v="Outside"/>
    <x v="1"/>
    <x v="1"/>
    <x v="0"/>
    <n v="42.696204548173554"/>
    <n v="59.267350732447248"/>
    <n v="43.125935184580946"/>
    <n v="58.824571205707613"/>
  </r>
  <r>
    <n v="7"/>
    <d v="2025-04-25T13:32:09"/>
    <d v="2025-04-25T13:34:50"/>
    <s v="Outside"/>
    <x v="2"/>
    <x v="2"/>
    <x v="1"/>
    <n v="45.995497750028001"/>
    <n v="62.402571624021704"/>
    <n v="46.81221271065268"/>
    <n v="61.01361196466533"/>
  </r>
  <r>
    <n v="8"/>
    <d v="2025-04-25T19:55:28"/>
    <d v="2025-04-25T19:56:04"/>
    <s v="Outside"/>
    <x v="1"/>
    <x v="3"/>
    <x v="1"/>
    <n v="42.753175413156079"/>
    <n v="60.311538290676772"/>
    <n v="43.611910422997852"/>
    <n v="58.033242584932026"/>
  </r>
  <r>
    <n v="9"/>
    <d v="2025-04-25T19:56:15"/>
    <d v="2025-04-25T19:56:31"/>
    <s v="Outside"/>
    <x v="1"/>
    <x v="3"/>
    <x v="1"/>
    <n v="42.753175413156079"/>
    <n v="60.311538290676772"/>
    <n v="43.611910422997852"/>
    <n v="58.033242584932026"/>
  </r>
  <r>
    <n v="10"/>
    <d v="2025-04-25T19:56:53"/>
    <d v="2025-04-25T19:57:07"/>
    <s v="Inside"/>
    <x v="2"/>
    <x v="3"/>
    <x v="1"/>
    <n v="42.753175413156079"/>
    <n v="60.311538290676772"/>
    <n v="43.611910422997852"/>
    <n v="58.033242584932026"/>
  </r>
  <r>
    <n v="11"/>
    <d v="2025-04-25T19:57:16"/>
    <d v="2025-04-25T19:57:32"/>
    <s v="Outside"/>
    <x v="1"/>
    <x v="1"/>
    <x v="1"/>
    <n v="42.753175413156079"/>
    <n v="60.311538290676772"/>
    <n v="43.611910422997852"/>
    <n v="58.033242584932026"/>
  </r>
  <r>
    <n v="12"/>
    <d v="2025-04-26T00:56:28"/>
    <d v="2025-04-26T00:58:29"/>
    <s v="Inside"/>
    <x v="3"/>
    <x v="4"/>
    <x v="0"/>
    <n v="38.435898338025027"/>
    <n v="59.239204919101141"/>
    <n v="38.732585268411846"/>
    <n v="55.726638865316218"/>
  </r>
  <r>
    <n v="13"/>
    <d v="2025-04-26T11:39:27"/>
    <d v="2025-04-26T11:40:20"/>
    <s v="Outside"/>
    <x v="1"/>
    <x v="1"/>
    <x v="1"/>
    <m/>
    <m/>
    <m/>
    <m/>
  </r>
  <r>
    <n v="14"/>
    <d v="2025-04-26T17:10:47"/>
    <d v="2025-04-26T17:11:16"/>
    <s v="Outside"/>
    <x v="1"/>
    <x v="3"/>
    <x v="0"/>
    <m/>
    <m/>
    <m/>
    <m/>
  </r>
  <r>
    <n v="15"/>
    <d v="2025-04-26T19:23:45"/>
    <d v="2025-04-26T19:25:01"/>
    <s v="Inside"/>
    <x v="1"/>
    <x v="2"/>
    <x v="0"/>
    <m/>
    <m/>
    <m/>
    <m/>
  </r>
  <r>
    <n v="16"/>
    <d v="2025-04-26T20:36:28"/>
    <d v="2025-04-26T20:36:47"/>
    <s v="Inside"/>
    <x v="1"/>
    <x v="1"/>
    <x v="1"/>
    <m/>
    <m/>
    <m/>
    <m/>
  </r>
  <r>
    <n v="17"/>
    <d v="2025-04-27T15:48:04"/>
    <d v="2025-04-27T15:49:31"/>
    <s v="Inside"/>
    <x v="4"/>
    <x v="3"/>
    <x v="1"/>
    <m/>
    <m/>
    <m/>
    <m/>
  </r>
  <r>
    <n v="18"/>
    <d v="2025-04-27T15:49:37"/>
    <d v="2025-04-27T15:49:49"/>
    <s v="Outside"/>
    <x v="4"/>
    <x v="3"/>
    <x v="1"/>
    <m/>
    <m/>
    <m/>
    <m/>
  </r>
  <r>
    <n v="19"/>
    <d v="2025-04-27T15:50:11"/>
    <d v="2025-04-27T15:50:27"/>
    <s v="Outside"/>
    <x v="1"/>
    <x v="3"/>
    <x v="1"/>
    <m/>
    <m/>
    <m/>
    <m/>
  </r>
  <r>
    <n v="20"/>
    <d v="2025-04-27T15:50:44"/>
    <d v="2025-04-27T15:51:25"/>
    <s v="Inside"/>
    <x v="4"/>
    <x v="3"/>
    <x v="1"/>
    <m/>
    <m/>
    <m/>
    <m/>
  </r>
  <r>
    <n v="21"/>
    <d v="2025-04-27T18:46:37"/>
    <d v="2025-04-27T18:49:00"/>
    <s v="Outside"/>
    <x v="1"/>
    <x v="1"/>
    <x v="1"/>
    <n v="48.919463992141431"/>
    <n v="63.19831337319556"/>
    <n v="48.85541472509842"/>
    <n v="60.241403290961046"/>
  </r>
  <r>
    <n v="22"/>
    <d v="2025-04-27T18:49:40"/>
    <d v="2025-04-27T18:50:23"/>
    <s v="Outside"/>
    <x v="1"/>
    <x v="1"/>
    <x v="1"/>
    <n v="48.919463992141431"/>
    <n v="63.19831337319556"/>
    <n v="48.85541472509842"/>
    <n v="60.241403290961046"/>
  </r>
  <r>
    <n v="23"/>
    <d v="2025-04-27T18:56:20"/>
    <d v="2025-04-27T18:57:30"/>
    <s v="Outside"/>
    <x v="1"/>
    <x v="1"/>
    <x v="1"/>
    <n v="48.919463992141431"/>
    <n v="63.19831337319556"/>
    <n v="49.338505328284967"/>
    <n v="60.825369745664759"/>
  </r>
  <r>
    <n v="24"/>
    <d v="2025-04-27T19:48:56"/>
    <d v="2025-04-27T19:49:25"/>
    <s v="Outside"/>
    <x v="4"/>
    <x v="1"/>
    <x v="1"/>
    <n v="47.380131310378708"/>
    <n v="62.779507046957022"/>
    <n v="47.402322036003312"/>
    <n v="61.433760759211957"/>
  </r>
  <r>
    <n v="25"/>
    <d v="2025-04-27T20:25:45"/>
    <d v="2025-04-27T20:26:32"/>
    <s v="Inside"/>
    <x v="1"/>
    <x v="1"/>
    <x v="1"/>
    <n v="47.678091764980465"/>
    <n v="63.390253861148231"/>
    <n v="48.029312636798132"/>
    <n v="59.735723488261087"/>
  </r>
  <r>
    <n v="26"/>
    <d v="2025-04-27T20:27:53"/>
    <d v="2025-04-27T20:28:34"/>
    <s v="Inside"/>
    <x v="1"/>
    <x v="1"/>
    <x v="1"/>
    <n v="47.678091764980465"/>
    <n v="63.390253861148231"/>
    <n v="48.029312636798132"/>
    <n v="59.735723488261087"/>
  </r>
  <r>
    <n v="27"/>
    <d v="2025-04-27T20:34:39"/>
    <d v="2025-04-27T20:34:59"/>
    <s v="Outside"/>
    <x v="1"/>
    <x v="1"/>
    <x v="0"/>
    <n v="48.644247917248961"/>
    <n v="64.098372560485444"/>
    <n v="48.029312636798132"/>
    <n v="59.735723488261087"/>
  </r>
  <r>
    <n v="28"/>
    <d v="2025-04-27T23:43:17"/>
    <d v="2025-04-27T23:43:53"/>
    <s v="Outside"/>
    <x v="1"/>
    <x v="1"/>
    <x v="1"/>
    <n v="46.633046689965312"/>
    <n v="61.749400186098413"/>
    <n v="46.718124040163374"/>
    <n v="63.390717301616235"/>
  </r>
  <r>
    <n v="29"/>
    <d v="2025-04-28T03:00:35"/>
    <d v="2025-04-28T03:01:07"/>
    <s v="Inside"/>
    <x v="3"/>
    <x v="4"/>
    <x v="0"/>
    <n v="49.910758140190936"/>
    <n v="64.38928966490306"/>
    <n v="50.262290948708817"/>
    <n v="65.485493629651003"/>
  </r>
  <r>
    <n v="30"/>
    <d v="2025-04-28T08:06:45"/>
    <d v="2025-04-28T08:07:00"/>
    <s v="Inside"/>
    <x v="3"/>
    <x v="4"/>
    <x v="0"/>
    <n v="50.128323747501256"/>
    <n v="64.356773223711514"/>
    <n v="52.026769634683781"/>
    <n v="63.780124032786986"/>
  </r>
  <r>
    <n v="31"/>
    <d v="2025-04-28T10:29:39"/>
    <d v="2025-04-28T10:31:02"/>
    <s v="Inside"/>
    <x v="3"/>
    <x v="1"/>
    <x v="0"/>
    <n v="42.657202585790053"/>
    <n v="61.502299372103479"/>
    <n v="37.845808102140971"/>
    <n v="56.438854112869393"/>
  </r>
  <r>
    <n v="32"/>
    <d v="2025-04-28T10:43:13"/>
    <d v="2025-04-28T10:46:25"/>
    <s v="Inside"/>
    <x v="2"/>
    <x v="0"/>
    <x v="1"/>
    <n v="43.225022007592734"/>
    <n v="61.323671558483348"/>
    <n v="41.358078925727646"/>
    <n v="57.323026985704914"/>
  </r>
  <r>
    <n v="33"/>
    <d v="2025-04-28T19:39:48"/>
    <d v="2025-04-28T19:41:19"/>
    <s v="Outside"/>
    <x v="2"/>
    <x v="1"/>
    <x v="1"/>
    <n v="45.589861314932136"/>
    <n v="60.883036792161029"/>
    <n v="43.964878764884816"/>
    <n v="57.439828231233953"/>
  </r>
  <r>
    <n v="34"/>
    <d v="2025-04-28T19:39:33"/>
    <d v="2025-04-28T19:41:58"/>
    <s v="Outside"/>
    <x v="1"/>
    <x v="1"/>
    <x v="1"/>
    <n v="45.589861314932136"/>
    <n v="60.883036792161029"/>
    <n v="43.964878764884816"/>
    <n v="57.439828231233953"/>
  </r>
  <r>
    <n v="35"/>
    <d v="2025-04-29T03:05:50"/>
    <d v="2025-04-29T03:06:14"/>
    <s v="Inside"/>
    <x v="3"/>
    <x v="4"/>
    <x v="0"/>
    <n v="43.915340082664088"/>
    <n v="60.630265183594886"/>
    <n v="42.680172058823928"/>
    <n v="55.865112527418177"/>
  </r>
  <r>
    <n v="36"/>
    <d v="2025-04-29T18:02:10"/>
    <d v="2025-04-29T18:09:20"/>
    <s v="Outside"/>
    <x v="4"/>
    <x v="1"/>
    <x v="1"/>
    <n v="51.297140261972707"/>
    <n v="63.650895637733569"/>
    <n v="49.258387539869226"/>
    <n v="59.534630405664728"/>
  </r>
  <r>
    <n v="37"/>
    <d v="2025-04-29T18:28:40"/>
    <d v="2025-04-29T18:29:54"/>
    <s v="Outside"/>
    <x v="1"/>
    <x v="1"/>
    <x v="1"/>
    <n v="50.988421723167534"/>
    <n v="63.785899417664552"/>
    <n v="51.431196120662086"/>
    <n v="61.873200309696813"/>
  </r>
  <r>
    <n v="38"/>
    <d v="2025-04-29T19:51:54"/>
    <d v="2025-04-29T19:53:10"/>
    <s v="Inside"/>
    <x v="1"/>
    <x v="1"/>
    <x v="1"/>
    <n v="48.60506331579537"/>
    <n v="61.764058332475862"/>
    <n v="47.366507421709585"/>
    <n v="58.188724512233648"/>
  </r>
  <r>
    <n v="39"/>
    <d v="2025-04-29T21:09:20"/>
    <d v="2025-04-29T21:09:46"/>
    <s v="Outside"/>
    <x v="1"/>
    <x v="2"/>
    <x v="1"/>
    <n v="47.919672580265157"/>
    <n v="62.037280790931874"/>
    <n v="48.309458995141014"/>
    <n v="57.652783848976306"/>
  </r>
  <r>
    <n v="40"/>
    <d v="2025-04-29T21:09:30"/>
    <d v="2025-04-29T21:10:00"/>
    <s v="Outside"/>
    <x v="1"/>
    <x v="1"/>
    <x v="0"/>
    <n v="47.919672580265157"/>
    <n v="62.037280790931874"/>
    <n v="48.309458995141014"/>
    <n v="57.652783848976306"/>
  </r>
  <r>
    <n v="41"/>
    <d v="2025-04-30T04:36:30"/>
    <d v="2025-04-30T04:37:22"/>
    <s v="Inside"/>
    <x v="1"/>
    <x v="1"/>
    <x v="1"/>
    <n v="46.140218952196214"/>
    <n v="62.346448458040271"/>
    <n v="45.261587837702521"/>
    <n v="60.739487582599452"/>
  </r>
  <r>
    <n v="42"/>
    <d v="2025-04-30T06:01:41"/>
    <d v="2025-04-30T06:01:53"/>
    <s v="Inside"/>
    <x v="3"/>
    <x v="4"/>
    <x v="0"/>
    <m/>
    <m/>
    <m/>
    <m/>
  </r>
  <r>
    <n v="43"/>
    <d v="2025-04-30T06:29:57"/>
    <d v="2025-04-30T06:30:42"/>
    <s v="Outside"/>
    <x v="4"/>
    <x v="3"/>
    <x v="1"/>
    <m/>
    <m/>
    <m/>
    <m/>
  </r>
  <r>
    <n v="44"/>
    <d v="2025-04-30T06:30:52"/>
    <d v="2025-04-30T06:31:22"/>
    <s v="Outside"/>
    <x v="3"/>
    <x v="4"/>
    <x v="1"/>
    <m/>
    <m/>
    <m/>
    <m/>
  </r>
  <r>
    <n v="45"/>
    <d v="2025-04-30T06:31:26"/>
    <d v="2025-04-30T06:31:45"/>
    <s v="Inside"/>
    <x v="1"/>
    <x v="3"/>
    <x v="1"/>
    <m/>
    <m/>
    <m/>
    <m/>
  </r>
  <r>
    <n v="46"/>
    <d v="2025-04-30T06:31:47"/>
    <d v="2025-04-30T06:32:44"/>
    <s v="Outside"/>
    <x v="3"/>
    <x v="3"/>
    <x v="1"/>
    <m/>
    <m/>
    <m/>
    <m/>
  </r>
  <r>
    <n v="47"/>
    <d v="2025-04-30T07:57:26"/>
    <d v="2025-04-30T07:57:52"/>
    <s v="Outside"/>
    <x v="1"/>
    <x v="1"/>
    <x v="0"/>
    <m/>
    <m/>
    <m/>
    <m/>
  </r>
  <r>
    <n v="48"/>
    <d v="2025-04-30T09:40:53"/>
    <d v="2025-04-30T09:41:14"/>
    <s v="Outside"/>
    <x v="4"/>
    <x v="3"/>
    <x v="1"/>
    <m/>
    <m/>
    <m/>
    <m/>
  </r>
  <r>
    <n v="49"/>
    <d v="2025-04-30T17:17:09"/>
    <d v="2025-04-30T17:18:18"/>
    <s v="Inside"/>
    <x v="0"/>
    <x v="0"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F01490-CF65-4072-9FF0-C591E97963E5}" name="PivotTable5" cacheId="2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A3:G12" firstHeaderRow="1" firstDataRow="2" firstDataCol="1"/>
  <pivotFields count="7">
    <pivotField dataField="1" showAll="0"/>
    <pivotField showAll="0"/>
    <pivotField showAll="0"/>
    <pivotField showAll="0"/>
    <pivotField axis="axisCol" showAll="0">
      <items count="7">
        <item x="3"/>
        <item x="4"/>
        <item x="2"/>
        <item x="1"/>
        <item x="0"/>
        <item h="1" x="5"/>
        <item t="default"/>
      </items>
    </pivotField>
    <pivotField showAll="0"/>
    <pivotField axis="axisRow" showAll="0">
      <items count="9">
        <item x="0"/>
        <item x="6"/>
        <item x="1"/>
        <item x="2"/>
        <item x="4"/>
        <item x="5"/>
        <item x="3"/>
        <item x="7"/>
        <item t="default"/>
      </items>
    </pivotField>
  </pivotFields>
  <rowFields count="1">
    <field x="6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ID" fld="0" subtotal="countNums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7638CE-372B-494E-9F76-136673290D74}" name="PivotTable3" cacheId="3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G9" firstHeaderRow="0" firstDataRow="1" firstDataCol="1"/>
  <pivotFields count="13">
    <pivotField showAll="0"/>
    <pivotField numFmtId="165" showAll="0"/>
    <pivotField numFmtId="165" showAll="0"/>
    <pivotField showAll="0"/>
    <pivotField axis="axisRow" showAll="0">
      <items count="6">
        <item x="0"/>
        <item x="2"/>
        <item x="1"/>
        <item x="4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Average of 10200 Winged Elm A'50" fld="7" subtotal="average" baseField="0" baseItem="1"/>
    <dataField name="Average of 10200 Winged Elm C'50" fld="8" subtotal="average" baseField="0" baseItem="1"/>
    <dataField name="Average of Location 2 A'50" fld="9" subtotal="average" baseField="0" baseItem="1"/>
    <dataField name="Average of Location 2 C'50" fld="10" subtotal="average" baseField="0" baseItem="1"/>
    <dataField name="Average of 10089 Loblolly A'50" fld="11" subtotal="average" baseField="0" baseItem="1"/>
    <dataField name="Average of 10089 Loblolly C'50" fld="12" subtotal="average" baseField="0" baseItem="1"/>
  </dataFields>
  <formats count="2">
    <format dxfId="58">
      <pivotArea collapsedLevelsAreSubtotals="1" fieldPosition="0">
        <references count="1">
          <reference field="4" count="0"/>
        </references>
      </pivotArea>
    </format>
    <format dxfId="59">
      <pivotArea grandRow="1" outline="0" collapsedLevelsAreSubtotals="1" fieldPosition="0"/>
    </format>
  </formats>
  <chartFormats count="6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1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A35394-2E97-4F75-A349-7992EA28422A}" name="PivotTable6" cacheId="2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A17:G26" firstHeaderRow="1" firstDataRow="2" firstDataCol="1"/>
  <pivotFields count="7">
    <pivotField dataField="1" showAll="0"/>
    <pivotField showAll="0"/>
    <pivotField showAll="0"/>
    <pivotField showAll="0"/>
    <pivotField showAll="0">
      <items count="7">
        <item x="4"/>
        <item x="0"/>
        <item x="3"/>
        <item x="2"/>
        <item x="1"/>
        <item h="1" x="5"/>
        <item t="default"/>
      </items>
    </pivotField>
    <pivotField axis="axisCol" showAll="0">
      <items count="7">
        <item x="2"/>
        <item x="4"/>
        <item x="3"/>
        <item x="1"/>
        <item x="0"/>
        <item h="1" x="5"/>
        <item t="default"/>
      </items>
    </pivotField>
    <pivotField axis="axisRow" showAll="0">
      <items count="9">
        <item x="0"/>
        <item x="6"/>
        <item x="1"/>
        <item x="2"/>
        <item x="4"/>
        <item x="5"/>
        <item x="3"/>
        <item x="7"/>
        <item t="default"/>
      </items>
    </pivotField>
  </pivotFields>
  <rowFields count="1">
    <field x="6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ID" fld="0" subtotal="countNums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B6F759-3B62-4B8D-A619-3FE49600F97E}" name="PivotTable6" cacheId="2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A17:G21" firstHeaderRow="1" firstDataRow="2" firstDataCol="1"/>
  <pivotFields count="7">
    <pivotField dataField="1"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>
      <items count="7">
        <item x="4"/>
        <item x="0"/>
        <item x="3"/>
        <item x="2"/>
        <item x="1"/>
        <item h="1" x="5"/>
        <item t="default"/>
      </items>
    </pivotField>
    <pivotField axis="axisCol" showAll="0">
      <items count="7">
        <item x="2"/>
        <item x="4"/>
        <item x="3"/>
        <item x="1"/>
        <item x="0"/>
        <item h="1" x="5"/>
        <item t="default"/>
      </items>
    </pivotField>
    <pivotField showAll="0">
      <items count="9">
        <item x="0"/>
        <item x="6"/>
        <item x="1"/>
        <item x="2"/>
        <item x="4"/>
        <item x="5"/>
        <item x="3"/>
        <item x="7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ID" fld="0" subtotal="countNums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237F3D-F3A0-4663-8F53-833E721DD1D2}" name="PivotTable5" cacheId="2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A3:G7" firstHeaderRow="1" firstDataRow="2" firstDataCol="1"/>
  <pivotFields count="7">
    <pivotField dataField="1"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axis="axisCol" showAll="0">
      <items count="7">
        <item x="3"/>
        <item x="4"/>
        <item x="2"/>
        <item x="1"/>
        <item x="0"/>
        <item h="1" x="5"/>
        <item t="default"/>
      </items>
    </pivotField>
    <pivotField showAll="0"/>
    <pivotField showAll="0">
      <items count="9">
        <item x="0"/>
        <item x="6"/>
        <item x="1"/>
        <item x="2"/>
        <item x="4"/>
        <item x="5"/>
        <item x="3"/>
        <item x="7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ID" fld="0" subtotal="countNums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3EFFA8-FADE-4E6C-BFED-D455B6006621}" name="PivotTable1" cacheId="4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9">
  <location ref="A27:E33" firstHeaderRow="0" firstDataRow="1" firstDataCol="1"/>
  <pivotFields count="12">
    <pivotField showAll="0"/>
    <pivotField showAll="0"/>
    <pivotField showAll="0"/>
    <pivotField showAll="0"/>
    <pivotField showAll="0">
      <items count="7">
        <item x="0"/>
        <item x="2"/>
        <item x="1"/>
        <item x="4"/>
        <item x="3"/>
        <item h="1" x="5"/>
        <item t="default"/>
      </items>
    </pivotField>
    <pivotField axis="axisRow" showAll="0">
      <items count="7">
        <item x="0"/>
        <item x="2"/>
        <item x="1"/>
        <item x="3"/>
        <item x="4"/>
        <item h="1" x="5"/>
        <item t="default"/>
      </items>
    </pivotField>
    <pivotField showAll="0">
      <items count="9">
        <item x="2"/>
        <item x="6"/>
        <item x="4"/>
        <item x="0"/>
        <item x="3"/>
        <item x="5"/>
        <item x="1"/>
        <item x="7"/>
        <item t="default"/>
      </items>
    </pivotField>
    <pivotField dataField="1" showAll="0"/>
    <pivotField dataField="1" showAll="0"/>
    <pivotField dataField="1" showAll="0"/>
    <pivotField dataField="1" showAll="0"/>
    <pivotField showAll="0">
      <items count="4">
        <item x="1"/>
        <item x="2"/>
        <item x="0"/>
        <item t="default"/>
      </items>
    </pivotField>
  </pivotFields>
  <rowFields count="1">
    <field x="5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Location 1 A'50" fld="7" subtotal="average" baseField="5" baseItem="0"/>
    <dataField name="Average of Location 1 C'50" fld="8" subtotal="average" baseField="5" baseItem="0"/>
    <dataField name="Average of Location 2 A'50" fld="9" subtotal="average" baseField="5" baseItem="0"/>
    <dataField name="Average of Location 2 C'50" fld="10" subtotal="average" baseField="5" baseItem="0"/>
  </dataFields>
  <formats count="1">
    <format dxfId="56">
      <pivotArea outline="0" collapsedLevelsAreSubtotals="1" fieldPosition="0"/>
    </format>
  </formats>
  <chartFormats count="16">
    <chartFormat chart="0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5" format="7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6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10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11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CF984F-9146-454A-A5C9-3DCF9766B26B}" name="PivotTable8" cacheId="4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6">
  <location ref="A3:E9" firstHeaderRow="0" firstDataRow="1" firstDataCol="1"/>
  <pivotFields count="12">
    <pivotField showAll="0"/>
    <pivotField showAll="0"/>
    <pivotField showAll="0"/>
    <pivotField showAll="0"/>
    <pivotField axis="axisRow" showAll="0">
      <items count="7">
        <item x="0"/>
        <item x="2"/>
        <item x="1"/>
        <item x="4"/>
        <item x="3"/>
        <item h="1" x="5"/>
        <item t="default"/>
      </items>
    </pivotField>
    <pivotField showAll="0">
      <items count="7">
        <item x="0"/>
        <item x="2"/>
        <item x="1"/>
        <item x="3"/>
        <item x="4"/>
        <item h="1" x="5"/>
        <item t="default"/>
      </items>
    </pivotField>
    <pivotField showAll="0">
      <items count="9">
        <item x="2"/>
        <item x="6"/>
        <item x="4"/>
        <item x="0"/>
        <item x="3"/>
        <item x="5"/>
        <item x="1"/>
        <item x="7"/>
        <item t="default"/>
      </items>
    </pivotField>
    <pivotField dataField="1" showAll="0"/>
    <pivotField dataField="1" showAll="0"/>
    <pivotField dataField="1" showAll="0"/>
    <pivotField dataField="1" showAll="0"/>
    <pivotField showAll="0">
      <items count="4">
        <item x="1"/>
        <item x="2"/>
        <item x="0"/>
        <item t="default"/>
      </items>
    </pivotField>
  </pivotFields>
  <rowFields count="1">
    <field x="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Location 1 A'50" fld="7" subtotal="average" baseField="5" baseItem="0"/>
    <dataField name="Average of Location 1 C'50" fld="8" subtotal="average" baseField="5" baseItem="0"/>
    <dataField name="Average of Location 2 A'50" fld="9" subtotal="average" baseField="5" baseItem="0"/>
    <dataField name="Average of Location 2 C'50" fld="10" subtotal="average" baseField="5" baseItem="0"/>
  </dataFields>
  <formats count="1">
    <format dxfId="57">
      <pivotArea outline="0" collapsedLevelsAreSubtotals="1" fieldPosition="0"/>
    </format>
  </formats>
  <chartFormats count="4">
    <chartFormat chart="0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98CB1B-DE67-4FD5-8A0A-E622D6E2C1C1}" name="PivotTable6" cacheId="46" dataPosition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8:E31" firstHeaderRow="0" firstDataRow="1" firstDataCol="1"/>
  <pivotFields count="11">
    <pivotField showAll="0"/>
    <pivotField numFmtId="165" showAll="0"/>
    <pivotField numFmtId="165" showAll="0"/>
    <pivotField showAll="0"/>
    <pivotField showAll="0">
      <items count="6">
        <item x="0"/>
        <item x="2"/>
        <item x="1"/>
        <item x="4"/>
        <item x="3"/>
        <item t="default"/>
      </items>
    </pivotField>
    <pivotField axis="axisRow" showAll="0">
      <items count="6">
        <item x="0"/>
        <item x="2"/>
        <item x="1"/>
        <item x="3"/>
        <item x="4"/>
        <item t="default"/>
      </items>
    </pivotField>
    <pivotField axis="axisRow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dataField="1" showAll="0"/>
  </pivotFields>
  <rowFields count="2">
    <field x="6"/>
    <field x="5"/>
  </rowFields>
  <rowItems count="13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Location 1 A'50" fld="7" subtotal="average" baseField="0" baseItem="1"/>
    <dataField name="Average of Location 1 C'50" fld="8" subtotal="average" baseField="0" baseItem="1"/>
    <dataField name="Average of Location 2 A'50" fld="9" subtotal="average" baseField="0" baseItem="1"/>
    <dataField name="Average of Location 2 C'50" fld="10" subtotal="average" baseField="0" baseItem="1"/>
  </dataFields>
  <formats count="2">
    <format dxfId="4">
      <pivotArea collapsedLevelsAreSubtotals="1" fieldPosition="0">
        <references count="1">
          <reference field="6" count="0"/>
        </references>
      </pivotArea>
    </format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2B2637-AC8B-4A57-A162-420C144FF9DE}" name="PivotTable5" cacheId="46" dataPosition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E13" firstHeaderRow="0" firstDataRow="1" firstDataCol="1"/>
  <pivotFields count="11">
    <pivotField showAll="0"/>
    <pivotField numFmtId="165" showAll="0"/>
    <pivotField numFmtId="165" showAll="0"/>
    <pivotField showAll="0"/>
    <pivotField axis="axisRow" showAll="0">
      <items count="6">
        <item x="0"/>
        <item x="2"/>
        <item x="1"/>
        <item x="4"/>
        <item x="3"/>
        <item t="default"/>
      </items>
    </pivotField>
    <pivotField showAll="0"/>
    <pivotField axis="axisRow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dataField="1" showAll="0"/>
  </pivotFields>
  <rowFields count="2">
    <field x="6"/>
    <field x="4"/>
  </rowFields>
  <rowItems count="10">
    <i>
      <x/>
    </i>
    <i r="1">
      <x/>
    </i>
    <i r="1">
      <x v="2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Location 1 A'50" fld="7" subtotal="average" baseField="0" baseItem="1"/>
    <dataField name="Average of Location 1 C'50" fld="8" subtotal="average" baseField="0" baseItem="1"/>
    <dataField name="Average of Location 2 A'50" fld="9" subtotal="average" baseField="0" baseItem="1"/>
    <dataField name="Average of Location 2 C'50" fld="10" subtotal="average" baseField="0" baseItem="1"/>
  </dataFields>
  <formats count="2">
    <format dxfId="41">
      <pivotArea collapsedLevelsAreSubtotals="1" fieldPosition="0">
        <references count="1">
          <reference field="6" count="0"/>
        </references>
      </pivotArea>
    </format>
    <format dxfId="40">
      <pivotArea outline="0" collapsedLevelsAreSubtotals="1" fieldPosition="0"/>
    </format>
  </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7D1B60-3B42-40A0-A25C-8A4886E6EE98}" name="PivotTable4" cacheId="3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A28:G34" firstHeaderRow="0" firstDataRow="1" firstDataCol="1"/>
  <pivotFields count="13">
    <pivotField showAll="0"/>
    <pivotField numFmtId="165" showAll="0"/>
    <pivotField numFmtId="165" showAll="0"/>
    <pivotField showAll="0"/>
    <pivotField showAll="0">
      <items count="6">
        <item x="0"/>
        <item x="2"/>
        <item x="1"/>
        <item x="4"/>
        <item x="3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5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Average of 10200 Winged Elm A'50" fld="7" subtotal="average" baseField="0" baseItem="1"/>
    <dataField name="Average of 10200 Winged Elm C'50" fld="8" subtotal="average" baseField="0" baseItem="1"/>
    <dataField name="Average of Location 2 A'50" fld="9" subtotal="average" baseField="0" baseItem="1"/>
    <dataField name="Average of Location 2 C'50" fld="10" subtotal="average" baseField="0" baseItem="1"/>
    <dataField name="Average of 10089 Loblolly A'50" fld="11" subtotal="average" baseField="0" baseItem="1"/>
    <dataField name="Average of 10089 Loblolly C'50" fld="12" subtotal="average" baseField="0" baseItem="1"/>
  </dataFields>
  <formats count="2">
    <format dxfId="63">
      <pivotArea grandRow="1" outline="0" collapsedLevelsAreSubtotals="1" fieldPosition="0"/>
    </format>
    <format dxfId="60">
      <pivotArea collapsedLevelsAreSubtotals="1" fieldPosition="0">
        <references count="1">
          <reference field="5" count="0"/>
        </references>
      </pivotArea>
    </format>
  </formats>
  <chartFormats count="1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1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J50" totalsRowShown="0" headerRowDxfId="119">
  <autoFilter ref="A1:J50" xr:uid="{00000000-0009-0000-0100-000001000000}"/>
  <tableColumns count="10">
    <tableColumn id="1" xr3:uid="{00000000-0010-0000-0000-000001000000}" name="ID" dataDxfId="118"/>
    <tableColumn id="2" xr3:uid="{00000000-0010-0000-0000-000002000000}" name="Start time" dataDxfId="117"/>
    <tableColumn id="3" xr3:uid="{00000000-0010-0000-0000-000003000000}" name="Completion time" dataDxfId="116"/>
    <tableColumn id="4" xr3:uid="{00000000-0010-0000-0000-000004000000}" name="Email" dataDxfId="115"/>
    <tableColumn id="5" xr3:uid="{00000000-0010-0000-0000-000005000000}" name="Name" dataDxfId="114"/>
    <tableColumn id="6" xr3:uid="{00000000-0010-0000-0000-000006000000}" name="Last modified time" dataDxfId="113"/>
    <tableColumn id="7" xr3:uid="{00000000-0010-0000-0000-000007000000}" name="Please select where on your property you are" dataDxfId="112"/>
    <tableColumn id="8" xr3:uid="{00000000-0010-0000-0000-000008000000}" name="Loudness/Intensity – Data center noise can be heard and/or felt (in your body or by touching a hard surface like a window).  How loud or intense is the noise that you or other members of your hous..." dataDxfId="111"/>
    <tableColumn id="9" xr3:uid="{00000000-0010-0000-0000-000009000000}" name="Annoyance - Considering the noise from the Tanner Way data center at this moment, how does it make you feel?Question" dataDxfId="110"/>
    <tableColumn id="10" xr3:uid="{00000000-0010-0000-0000-00000A000000}" name="Please select the name of the Great Oak street that you live on.  This will help us understand how the noise impacts different areas and elevations within our community." dataDxfId="10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0387C7-B981-4343-A8DF-2BE898BAA2DD}" name="Table13" displayName="Table13" ref="A2:K48" totalsRowCount="1" headerRowDxfId="108">
  <autoFilter ref="A2:K47" xr:uid="{00000000-0009-0000-0100-000001000000}"/>
  <tableColumns count="11">
    <tableColumn id="1" xr3:uid="{F5C80444-3C4D-4907-81F0-4FDBDB9ABD82}" name="ID" dataDxfId="107" totalsRowDxfId="106"/>
    <tableColumn id="2" xr3:uid="{74AAABA7-8EC2-4685-A48F-C9178AAB5997}" name="Start time" dataDxfId="105" totalsRowDxfId="104"/>
    <tableColumn id="3" xr3:uid="{AEDCD11A-6969-4187-A057-916028E650D1}" name="Completion time" dataDxfId="103" totalsRowDxfId="102"/>
    <tableColumn id="7" xr3:uid="{CE417EF9-C527-45BF-B847-936F582857F4}" name="Inside/Outside" dataDxfId="101" totalsRowDxfId="100"/>
    <tableColumn id="8" xr3:uid="{8237D29B-8225-4844-9450-CF2C8ED6E436}" name="Loudness/Intensity" dataDxfId="99" totalsRowDxfId="98"/>
    <tableColumn id="9" xr3:uid="{BAA432A8-6852-4970-B6B4-BC1220781FA7}" name="Annoyance" dataDxfId="97" totalsRowDxfId="96"/>
    <tableColumn id="10" xr3:uid="{F4CE1FEC-262E-424C-8FB6-E8638EBD4BB6}" name="Location" totalsRowLabel="Standard Deviation" dataDxfId="95" totalsRowDxfId="94"/>
    <tableColumn id="4" xr3:uid="{A47ACD9A-10B3-44C8-81AD-ED51E11BC9D6}" name="Location 1 A'50" totalsRowFunction="custom" dataDxfId="93" totalsRowDxfId="92">
      <totalsRowFormula>STDEV(Table13[Location 1 A''50])</totalsRowFormula>
    </tableColumn>
    <tableColumn id="5" xr3:uid="{52DF8A55-2DB3-4E02-AA27-81E72DEEED68}" name="Location 1 C'50" totalsRowFunction="custom" dataDxfId="91" totalsRowDxfId="90">
      <totalsRowFormula>STDEV(Table13[Location 1 C''50])</totalsRowFormula>
    </tableColumn>
    <tableColumn id="6" xr3:uid="{8AEFD54B-71EB-45BB-A595-3D6592E096AE}" name="Location 2 A'50" totalsRowFunction="custom" dataDxfId="89" totalsRowDxfId="88">
      <totalsRowFormula>STDEV(Table13[Location 2 A''50])</totalsRowFormula>
    </tableColumn>
    <tableColumn id="11" xr3:uid="{F58A621C-1197-4811-92CE-C5C71C0049CE}" name="Location 2 C'50" totalsRowFunction="custom" dataDxfId="87" totalsRowDxfId="86">
      <totalsRowFormula>STDEV(Table13[Location 2 C''50])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D27087A-A1A9-496B-AE5A-199213388C51}" name="Table139" displayName="Table139" ref="A2:K48" totalsRowCount="1" headerRowDxfId="55">
  <autoFilter ref="A2:K47" xr:uid="{00000000-0009-0000-0100-000001000000}"/>
  <tableColumns count="11">
    <tableColumn id="1" xr3:uid="{AD275523-AD48-445A-8640-F4D0CE1DB027}" name="ID" dataDxfId="54"/>
    <tableColumn id="2" xr3:uid="{7FFB4C8F-A438-4263-A404-4A655AD2377A}" name="Start time" dataDxfId="53" totalsRowDxfId="43"/>
    <tableColumn id="3" xr3:uid="{1377FC6B-3982-463D-8FCD-F89301C8F625}" name="Completion time" dataDxfId="52" totalsRowDxfId="42"/>
    <tableColumn id="7" xr3:uid="{1730748A-07C1-45B7-A782-D621AB0774C8}" name="Inside/Outside" dataDxfId="51"/>
    <tableColumn id="8" xr3:uid="{06B6FFC9-98FD-4082-A500-3AAB58044B67}" name="Loudness/Intensity" dataDxfId="50"/>
    <tableColumn id="9" xr3:uid="{78E1E50B-72DA-439D-941E-C0C11AAA74EF}" name="Annoyance" dataDxfId="49"/>
    <tableColumn id="10" xr3:uid="{C9D321B5-FACB-4D93-901B-5741E9CAF9AB}" name="Location" totalsRowLabel="Standard Deviation" dataDxfId="48"/>
    <tableColumn id="4" xr3:uid="{489CAD0F-71AB-4FE3-9FD8-3AB8400C5661}" name="Location 1 A'50" totalsRowFunction="custom" dataDxfId="47">
      <totalsRowFormula>STDEV(Table139[Location 1 A''50])</totalsRowFormula>
    </tableColumn>
    <tableColumn id="5" xr3:uid="{BA14E0D8-E6AF-4A8A-A3D2-7956DB627BD7}" name="Location 1 C'50" totalsRowFunction="custom" dataDxfId="46">
      <totalsRowFormula>STDEV(Table139[Location 1 C''50])</totalsRowFormula>
    </tableColumn>
    <tableColumn id="6" xr3:uid="{F9F9667D-0D7B-4D13-9464-4AEA37124629}" name="Location 2 A'50" totalsRowFunction="custom" dataDxfId="45">
      <totalsRowFormula>STDEV(Table139[Location 2 A''50])</totalsRowFormula>
    </tableColumn>
    <tableColumn id="11" xr3:uid="{CB19F54B-272F-4CD7-BEB3-541FF41A0689}" name="Location 2 C'50" totalsRowFunction="custom" dataDxfId="44">
      <totalsRowFormula>STDEV(Table139[Location 2 C''50])</totalsRow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BC3A476-F705-4C34-AE4D-641D48986B0D}" name="Table137" displayName="Table137" ref="A2:M48" totalsRowCount="1" headerRowDxfId="85">
  <autoFilter ref="A2:M47" xr:uid="{00000000-0009-0000-0100-000001000000}"/>
  <tableColumns count="13">
    <tableColumn id="1" xr3:uid="{0D4E4E33-40D2-4293-81F7-6D09AD8A0774}" name="ID" dataDxfId="84"/>
    <tableColumn id="2" xr3:uid="{DFF90AF0-D712-4727-A4F4-F74399A3C56E}" name="Start time" dataDxfId="83" totalsRowDxfId="71"/>
    <tableColumn id="3" xr3:uid="{A8B49CE5-379C-42E0-A4D7-2A5F58F44650}" name="Completion time" dataDxfId="82" totalsRowDxfId="70"/>
    <tableColumn id="7" xr3:uid="{C0C7238F-EE23-4170-84C5-18774C273B7A}" name="Inside/Outside" dataDxfId="81"/>
    <tableColumn id="8" xr3:uid="{D0FB408E-0F17-4ACA-A74C-ED9C017D0907}" name="Loudness/Intensity" dataDxfId="80"/>
    <tableColumn id="9" xr3:uid="{B15F30B8-75D0-403A-A9DD-AB6F6C2FF05B}" name="Annoyance" dataDxfId="79"/>
    <tableColumn id="10" xr3:uid="{64A6B3C7-6D9F-4CDB-A353-FB17D9320227}" name="Location" totalsRowLabel="Standard Deviation" dataDxfId="78"/>
    <tableColumn id="4" xr3:uid="{5DA9D045-198E-4CCC-965B-66A9199B0745}" name="10200 Winged Elm A'50" totalsRowFunction="custom" dataDxfId="77">
      <totalsRowFormula>STDEV(Table137[10200 Winged Elm A''50])</totalsRowFormula>
    </tableColumn>
    <tableColumn id="5" xr3:uid="{894E348D-0AB4-42E4-95E7-E4F25C4B7EFC}" name="10200 Winged Elm C'50" totalsRowFunction="custom" dataDxfId="76">
      <totalsRowFormula>STDEV(Table137[10200 Winged Elm C''50])</totalsRowFormula>
    </tableColumn>
    <tableColumn id="6" xr3:uid="{6C362D10-97FF-4091-BD83-7E477790A591}" name="Location 2 A'50" totalsRowFunction="custom" dataDxfId="75">
      <totalsRowFormula>STDEV(Table137[Location 2 A''50])</totalsRowFormula>
    </tableColumn>
    <tableColumn id="11" xr3:uid="{482BEA7C-7926-40A7-ADE4-AC195076389A}" name="Location 2 C'50" totalsRowFunction="custom" dataDxfId="74">
      <totalsRowFormula>STDEV(Table137[Location 2 C''50])</totalsRowFormula>
    </tableColumn>
    <tableColumn id="12" xr3:uid="{70829904-7FB6-4D92-8F12-7BE771167403}" name="10089 Loblolly A'50" totalsRowFunction="custom" dataDxfId="73">
      <totalsRowFormula>STDEV(Table137[10089 Loblolly A''50])</totalsRowFormula>
    </tableColumn>
    <tableColumn id="13" xr3:uid="{0B6706B1-066A-4EB4-9CEA-880C79C85B83}" name="10089 Loblolly C'50" totalsRowFunction="custom" dataDxfId="72">
      <totalsRowFormula>STDEV(Table137[10089 Loblolly C''50])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"/>
  <sheetViews>
    <sheetView zoomScale="110" zoomScaleNormal="110" workbookViewId="0">
      <selection activeCell="H2" sqref="H2"/>
    </sheetView>
  </sheetViews>
  <sheetFormatPr defaultColWidth="8.77734375" defaultRowHeight="14.4" x14ac:dyDescent="0.3"/>
  <cols>
    <col min="1" max="1" width="5.33203125" bestFit="1" customWidth="1"/>
    <col min="2" max="2" width="15.21875" bestFit="1" customWidth="1"/>
    <col min="3" max="3" width="16.77734375" bestFit="1" customWidth="1"/>
    <col min="4" max="4" width="10" hidden="1" customWidth="1"/>
    <col min="5" max="5" width="8.109375" hidden="1" customWidth="1"/>
    <col min="6" max="6" width="18" hidden="1" customWidth="1"/>
    <col min="7" max="7" width="39" bestFit="1" customWidth="1"/>
    <col min="8" max="8" width="86.33203125" customWidth="1"/>
    <col min="9" max="9" width="94.44140625" customWidth="1"/>
    <col min="10" max="10" width="39.44140625" customWidth="1"/>
  </cols>
  <sheetData>
    <row r="1" spans="1:10" s="2" customFormat="1" ht="57.6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3" customFormat="1" x14ac:dyDescent="0.3">
      <c r="A2" s="13">
        <v>1</v>
      </c>
      <c r="B2" s="14">
        <v>45770.698958333334</v>
      </c>
      <c r="C2" s="14">
        <v>45770.700613425899</v>
      </c>
      <c r="D2" s="13" t="s">
        <v>10</v>
      </c>
      <c r="F2" s="14"/>
      <c r="G2" s="13" t="s">
        <v>11</v>
      </c>
      <c r="H2" s="13" t="s">
        <v>12</v>
      </c>
      <c r="I2" s="13" t="s">
        <v>13</v>
      </c>
      <c r="J2" s="13" t="s">
        <v>15</v>
      </c>
    </row>
    <row r="3" spans="1:10" s="13" customFormat="1" x14ac:dyDescent="0.3">
      <c r="A3" s="13">
        <v>2</v>
      </c>
      <c r="B3" s="14">
        <v>45770.700636574104</v>
      </c>
      <c r="C3" s="14">
        <v>45770.7007407407</v>
      </c>
      <c r="D3" s="13" t="s">
        <v>10</v>
      </c>
      <c r="F3" s="14"/>
      <c r="G3" s="13" t="s">
        <v>14</v>
      </c>
      <c r="H3" s="13" t="s">
        <v>12</v>
      </c>
      <c r="I3" s="13" t="s">
        <v>13</v>
      </c>
      <c r="J3" s="13" t="s">
        <v>15</v>
      </c>
    </row>
    <row r="4" spans="1:10" s="13" customFormat="1" x14ac:dyDescent="0.3">
      <c r="A4" s="13">
        <v>3</v>
      </c>
      <c r="B4" s="14">
        <v>45771.217696759297</v>
      </c>
      <c r="C4" s="14">
        <v>45771.2186574074</v>
      </c>
      <c r="D4" s="13" t="s">
        <v>10</v>
      </c>
      <c r="F4" s="14"/>
      <c r="G4" s="13" t="s">
        <v>11</v>
      </c>
      <c r="H4" s="13" t="s">
        <v>16</v>
      </c>
      <c r="I4" s="13" t="s">
        <v>13</v>
      </c>
      <c r="J4" s="13" t="s">
        <v>17</v>
      </c>
    </row>
    <row r="5" spans="1:10" s="13" customFormat="1" x14ac:dyDescent="0.3">
      <c r="A5" s="13">
        <v>4</v>
      </c>
      <c r="B5" s="14">
        <v>45771.312164351897</v>
      </c>
      <c r="C5" s="14">
        <v>45771.312731481499</v>
      </c>
      <c r="D5" s="13" t="s">
        <v>10</v>
      </c>
      <c r="F5" s="14"/>
      <c r="G5" s="13" t="s">
        <v>11</v>
      </c>
      <c r="H5" s="13" t="s">
        <v>18</v>
      </c>
      <c r="I5" s="13" t="s">
        <v>19</v>
      </c>
      <c r="J5" s="13" t="s">
        <v>15</v>
      </c>
    </row>
    <row r="6" spans="1:10" x14ac:dyDescent="0.3">
      <c r="A6">
        <v>5</v>
      </c>
      <c r="B6" s="1">
        <v>45771.7686805556</v>
      </c>
      <c r="C6" s="1">
        <v>45771.770023148099</v>
      </c>
      <c r="D6" t="s">
        <v>10</v>
      </c>
      <c r="F6" s="1"/>
      <c r="G6" t="s">
        <v>11</v>
      </c>
      <c r="H6" t="s">
        <v>20</v>
      </c>
      <c r="I6" t="s">
        <v>21</v>
      </c>
      <c r="J6" t="s">
        <v>22</v>
      </c>
    </row>
    <row r="7" spans="1:10" x14ac:dyDescent="0.3">
      <c r="A7">
        <v>6</v>
      </c>
      <c r="B7" s="1">
        <v>45771.891990740703</v>
      </c>
      <c r="C7" s="1">
        <v>45771.892372685201</v>
      </c>
      <c r="D7" t="s">
        <v>10</v>
      </c>
      <c r="F7" s="1"/>
      <c r="G7" t="s">
        <v>14</v>
      </c>
      <c r="H7" t="s">
        <v>18</v>
      </c>
      <c r="I7" t="s">
        <v>23</v>
      </c>
      <c r="J7" t="s">
        <v>22</v>
      </c>
    </row>
    <row r="8" spans="1:10" x14ac:dyDescent="0.3">
      <c r="A8">
        <v>7</v>
      </c>
      <c r="B8" s="1">
        <v>45772.563993055599</v>
      </c>
      <c r="C8" s="1">
        <v>45772.565856481502</v>
      </c>
      <c r="D8" t="s">
        <v>10</v>
      </c>
      <c r="F8" s="1"/>
      <c r="G8" t="s">
        <v>14</v>
      </c>
      <c r="H8" t="s">
        <v>24</v>
      </c>
      <c r="I8" t="s">
        <v>25</v>
      </c>
      <c r="J8" t="s">
        <v>26</v>
      </c>
    </row>
    <row r="9" spans="1:10" x14ac:dyDescent="0.3">
      <c r="A9">
        <v>8</v>
      </c>
      <c r="B9" s="1">
        <v>45772.830185185201</v>
      </c>
      <c r="C9" s="1">
        <v>45772.830601851798</v>
      </c>
      <c r="D9" t="s">
        <v>10</v>
      </c>
      <c r="F9" s="1"/>
      <c r="G9" t="s">
        <v>14</v>
      </c>
      <c r="H9" t="s">
        <v>18</v>
      </c>
      <c r="I9" t="s">
        <v>19</v>
      </c>
      <c r="J9" t="s">
        <v>26</v>
      </c>
    </row>
    <row r="10" spans="1:10" x14ac:dyDescent="0.3">
      <c r="A10">
        <v>9</v>
      </c>
      <c r="B10" s="1">
        <v>45772.830729166701</v>
      </c>
      <c r="C10" s="1">
        <v>45772.830914351798</v>
      </c>
      <c r="D10" t="s">
        <v>10</v>
      </c>
      <c r="F10" s="1"/>
      <c r="G10" t="s">
        <v>14</v>
      </c>
      <c r="H10" t="s">
        <v>18</v>
      </c>
      <c r="I10" t="s">
        <v>19</v>
      </c>
      <c r="J10" t="s">
        <v>15</v>
      </c>
    </row>
    <row r="11" spans="1:10" x14ac:dyDescent="0.3">
      <c r="A11">
        <v>10</v>
      </c>
      <c r="B11" s="1">
        <v>45772.831168981502</v>
      </c>
      <c r="C11" s="1">
        <v>45772.831331018497</v>
      </c>
      <c r="D11" t="s">
        <v>10</v>
      </c>
      <c r="F11" s="1"/>
      <c r="G11" t="s">
        <v>11</v>
      </c>
      <c r="H11" t="s">
        <v>24</v>
      </c>
      <c r="I11" t="s">
        <v>19</v>
      </c>
      <c r="J11" t="s">
        <v>15</v>
      </c>
    </row>
    <row r="12" spans="1:10" x14ac:dyDescent="0.3">
      <c r="A12">
        <v>11</v>
      </c>
      <c r="B12" s="1">
        <v>45772.831435185202</v>
      </c>
      <c r="C12" s="1">
        <v>45772.831620370402</v>
      </c>
      <c r="D12" t="s">
        <v>10</v>
      </c>
      <c r="F12" s="1"/>
      <c r="G12" t="s">
        <v>14</v>
      </c>
      <c r="H12" t="s">
        <v>18</v>
      </c>
      <c r="I12" t="s">
        <v>23</v>
      </c>
      <c r="J12" t="s">
        <v>15</v>
      </c>
    </row>
    <row r="13" spans="1:10" x14ac:dyDescent="0.3">
      <c r="A13">
        <v>12</v>
      </c>
      <c r="B13" s="1" t="s">
        <v>52</v>
      </c>
      <c r="C13" s="1">
        <v>45773.040613425903</v>
      </c>
      <c r="D13" t="s">
        <v>10</v>
      </c>
      <c r="F13" s="1"/>
      <c r="G13" t="s">
        <v>11</v>
      </c>
      <c r="H13" t="s">
        <v>12</v>
      </c>
      <c r="I13" t="s">
        <v>13</v>
      </c>
      <c r="J13" t="s">
        <v>27</v>
      </c>
    </row>
    <row r="14" spans="1:10" s="13" customFormat="1" x14ac:dyDescent="0.3">
      <c r="A14" s="13">
        <v>13</v>
      </c>
      <c r="B14" s="14">
        <v>45773.485729166699</v>
      </c>
      <c r="C14" s="14">
        <v>45773.486342592601</v>
      </c>
      <c r="D14" s="13" t="s">
        <v>10</v>
      </c>
      <c r="F14" s="14"/>
      <c r="G14" s="13" t="s">
        <v>14</v>
      </c>
      <c r="H14" s="13" t="s">
        <v>18</v>
      </c>
      <c r="I14" s="13" t="s">
        <v>23</v>
      </c>
      <c r="J14" s="13" t="s">
        <v>26</v>
      </c>
    </row>
    <row r="15" spans="1:10" s="13" customFormat="1" x14ac:dyDescent="0.3">
      <c r="A15" s="13">
        <v>14</v>
      </c>
      <c r="B15" s="14">
        <v>45773.715821759302</v>
      </c>
      <c r="C15" s="14">
        <v>45773.716157407398</v>
      </c>
      <c r="D15" s="13" t="s">
        <v>10</v>
      </c>
      <c r="F15" s="14"/>
      <c r="G15" s="13" t="s">
        <v>14</v>
      </c>
      <c r="H15" s="13" t="s">
        <v>18</v>
      </c>
      <c r="I15" s="13" t="s">
        <v>19</v>
      </c>
      <c r="J15" s="13" t="s">
        <v>17</v>
      </c>
    </row>
    <row r="16" spans="1:10" s="13" customFormat="1" x14ac:dyDescent="0.3">
      <c r="A16" s="13">
        <v>15</v>
      </c>
      <c r="B16" s="14">
        <v>45773.808159722197</v>
      </c>
      <c r="C16" s="14">
        <v>45773.809039351901</v>
      </c>
      <c r="D16" s="13" t="s">
        <v>10</v>
      </c>
      <c r="F16" s="14"/>
      <c r="G16" s="13" t="s">
        <v>11</v>
      </c>
      <c r="H16" s="13" t="s">
        <v>18</v>
      </c>
      <c r="I16" s="13" t="s">
        <v>25</v>
      </c>
      <c r="J16" s="13" t="s">
        <v>22</v>
      </c>
    </row>
    <row r="17" spans="1:10" s="13" customFormat="1" x14ac:dyDescent="0.3">
      <c r="A17" s="13">
        <v>16</v>
      </c>
      <c r="B17" s="14">
        <v>45773.8586574074</v>
      </c>
      <c r="C17" s="14">
        <v>45773.8588773148</v>
      </c>
      <c r="D17" s="13" t="s">
        <v>10</v>
      </c>
      <c r="F17" s="14"/>
      <c r="G17" s="13" t="s">
        <v>11</v>
      </c>
      <c r="H17" s="13" t="s">
        <v>18</v>
      </c>
      <c r="I17" s="13" t="s">
        <v>23</v>
      </c>
      <c r="J17" s="13" t="s">
        <v>26</v>
      </c>
    </row>
    <row r="18" spans="1:10" s="13" customFormat="1" x14ac:dyDescent="0.3">
      <c r="A18" s="13">
        <v>17</v>
      </c>
      <c r="B18" s="14">
        <v>45774.658379629604</v>
      </c>
      <c r="C18" s="14">
        <v>45774.659386574102</v>
      </c>
      <c r="D18" s="13" t="s">
        <v>10</v>
      </c>
      <c r="F18" s="14"/>
      <c r="G18" s="13" t="s">
        <v>11</v>
      </c>
      <c r="H18" s="13" t="s">
        <v>16</v>
      </c>
      <c r="I18" s="13" t="s">
        <v>19</v>
      </c>
      <c r="J18" s="13" t="s">
        <v>15</v>
      </c>
    </row>
    <row r="19" spans="1:10" s="13" customFormat="1" x14ac:dyDescent="0.3">
      <c r="A19" s="13">
        <v>18</v>
      </c>
      <c r="B19" s="14">
        <v>45774.659456018497</v>
      </c>
      <c r="C19" s="14">
        <v>45774.659594907404</v>
      </c>
      <c r="D19" s="13" t="s">
        <v>10</v>
      </c>
      <c r="F19" s="14"/>
      <c r="G19" s="13" t="s">
        <v>14</v>
      </c>
      <c r="H19" s="13" t="s">
        <v>16</v>
      </c>
      <c r="I19" s="13" t="s">
        <v>19</v>
      </c>
      <c r="J19" s="13" t="s">
        <v>15</v>
      </c>
    </row>
    <row r="20" spans="1:10" s="13" customFormat="1" x14ac:dyDescent="0.3">
      <c r="A20" s="13">
        <v>19</v>
      </c>
      <c r="B20" s="14">
        <v>45774.659849536998</v>
      </c>
      <c r="C20" s="14">
        <v>45774.660034722197</v>
      </c>
      <c r="D20" s="13" t="s">
        <v>10</v>
      </c>
      <c r="F20" s="14"/>
      <c r="G20" s="13" t="s">
        <v>14</v>
      </c>
      <c r="H20" s="13" t="s">
        <v>18</v>
      </c>
      <c r="I20" s="13" t="s">
        <v>19</v>
      </c>
      <c r="J20" s="13" t="s">
        <v>15</v>
      </c>
    </row>
    <row r="21" spans="1:10" s="13" customFormat="1" x14ac:dyDescent="0.3">
      <c r="A21" s="13">
        <v>20</v>
      </c>
      <c r="B21" s="14">
        <v>45774.660231481503</v>
      </c>
      <c r="C21" s="14">
        <v>45774.660706018498</v>
      </c>
      <c r="D21" s="13" t="s">
        <v>10</v>
      </c>
      <c r="F21" s="14"/>
      <c r="G21" s="13" t="s">
        <v>11</v>
      </c>
      <c r="H21" s="13" t="s">
        <v>16</v>
      </c>
      <c r="I21" s="13" t="s">
        <v>19</v>
      </c>
      <c r="J21" s="13" t="s">
        <v>15</v>
      </c>
    </row>
    <row r="22" spans="1:10" x14ac:dyDescent="0.3">
      <c r="A22">
        <v>21</v>
      </c>
      <c r="B22" s="1">
        <v>45774.7823726852</v>
      </c>
      <c r="C22" s="1">
        <v>45774.784027777801</v>
      </c>
      <c r="D22" t="s">
        <v>10</v>
      </c>
      <c r="F22" s="1"/>
      <c r="G22" t="s">
        <v>14</v>
      </c>
      <c r="H22" t="s">
        <v>18</v>
      </c>
      <c r="I22" t="s">
        <v>23</v>
      </c>
      <c r="J22" t="s">
        <v>26</v>
      </c>
    </row>
    <row r="23" spans="1:10" x14ac:dyDescent="0.3">
      <c r="A23">
        <v>22</v>
      </c>
      <c r="B23" s="1">
        <v>45774.784490740698</v>
      </c>
      <c r="C23" s="1">
        <v>45774.784988425898</v>
      </c>
      <c r="D23" t="s">
        <v>10</v>
      </c>
      <c r="F23" s="1"/>
      <c r="G23" t="s">
        <v>14</v>
      </c>
      <c r="H23" t="s">
        <v>18</v>
      </c>
      <c r="I23" t="s">
        <v>23</v>
      </c>
      <c r="J23" t="s">
        <v>26</v>
      </c>
    </row>
    <row r="24" spans="1:10" x14ac:dyDescent="0.3">
      <c r="A24">
        <v>23</v>
      </c>
      <c r="B24" s="1">
        <v>45774.789120370398</v>
      </c>
      <c r="C24" s="1">
        <v>45774.789930555598</v>
      </c>
      <c r="D24" t="s">
        <v>10</v>
      </c>
      <c r="F24" s="1"/>
      <c r="G24" t="s">
        <v>14</v>
      </c>
      <c r="H24" t="s">
        <v>18</v>
      </c>
      <c r="I24" t="s">
        <v>23</v>
      </c>
      <c r="J24" t="s">
        <v>26</v>
      </c>
    </row>
    <row r="25" spans="1:10" x14ac:dyDescent="0.3">
      <c r="A25">
        <v>24</v>
      </c>
      <c r="B25" s="1">
        <v>45774.8256481481</v>
      </c>
      <c r="C25" s="1">
        <v>45774.825983796298</v>
      </c>
      <c r="D25" t="s">
        <v>10</v>
      </c>
      <c r="F25" s="1"/>
      <c r="G25" t="s">
        <v>14</v>
      </c>
      <c r="H25" t="s">
        <v>16</v>
      </c>
      <c r="I25" t="s">
        <v>23</v>
      </c>
      <c r="J25" t="s">
        <v>26</v>
      </c>
    </row>
    <row r="26" spans="1:10" x14ac:dyDescent="0.3">
      <c r="A26">
        <v>25</v>
      </c>
      <c r="B26" s="1">
        <v>45774.851215277798</v>
      </c>
      <c r="C26" s="1">
        <v>45774.851759259298</v>
      </c>
      <c r="D26" t="s">
        <v>10</v>
      </c>
      <c r="F26" s="1"/>
      <c r="G26" t="s">
        <v>11</v>
      </c>
      <c r="H26" t="s">
        <v>18</v>
      </c>
      <c r="I26" t="s">
        <v>23</v>
      </c>
      <c r="J26" t="s">
        <v>26</v>
      </c>
    </row>
    <row r="27" spans="1:10" x14ac:dyDescent="0.3">
      <c r="A27">
        <v>26</v>
      </c>
      <c r="B27" s="1">
        <v>45774.852696759299</v>
      </c>
      <c r="C27" s="1">
        <v>45774.853171296301</v>
      </c>
      <c r="D27" t="s">
        <v>10</v>
      </c>
      <c r="F27" s="1"/>
      <c r="G27" t="s">
        <v>11</v>
      </c>
      <c r="H27" t="s">
        <v>18</v>
      </c>
      <c r="I27" t="s">
        <v>23</v>
      </c>
      <c r="J27" t="s">
        <v>26</v>
      </c>
    </row>
    <row r="28" spans="1:10" x14ac:dyDescent="0.3">
      <c r="A28">
        <v>27</v>
      </c>
      <c r="B28" s="1">
        <v>45774.8573958333</v>
      </c>
      <c r="C28" s="1">
        <v>45774.857627314799</v>
      </c>
      <c r="D28" t="s">
        <v>10</v>
      </c>
      <c r="F28" s="1"/>
      <c r="G28" t="s">
        <v>14</v>
      </c>
      <c r="H28" t="s">
        <v>18</v>
      </c>
      <c r="I28" t="s">
        <v>23</v>
      </c>
      <c r="J28" t="s">
        <v>17</v>
      </c>
    </row>
    <row r="29" spans="1:10" x14ac:dyDescent="0.3">
      <c r="A29">
        <v>28</v>
      </c>
      <c r="B29" s="1">
        <v>45774.988391203697</v>
      </c>
      <c r="C29" s="1">
        <v>45774.988807870403</v>
      </c>
      <c r="D29" t="s">
        <v>10</v>
      </c>
      <c r="F29" s="1"/>
      <c r="G29" t="s">
        <v>14</v>
      </c>
      <c r="H29" t="s">
        <v>18</v>
      </c>
      <c r="I29" t="s">
        <v>23</v>
      </c>
      <c r="J29" t="s">
        <v>26</v>
      </c>
    </row>
    <row r="30" spans="1:10" x14ac:dyDescent="0.3">
      <c r="A30">
        <v>29</v>
      </c>
      <c r="B30" s="1">
        <v>45775.1254050926</v>
      </c>
      <c r="C30" s="1">
        <v>45775.125775462999</v>
      </c>
      <c r="D30" t="s">
        <v>10</v>
      </c>
      <c r="F30" s="1"/>
      <c r="G30" t="s">
        <v>11</v>
      </c>
      <c r="H30" t="s">
        <v>12</v>
      </c>
      <c r="I30" t="s">
        <v>13</v>
      </c>
      <c r="J30" t="s">
        <v>27</v>
      </c>
    </row>
    <row r="31" spans="1:10" x14ac:dyDescent="0.3">
      <c r="A31">
        <v>30</v>
      </c>
      <c r="B31" s="1">
        <v>45775.338020833296</v>
      </c>
      <c r="C31" s="1">
        <v>45775.338194444397</v>
      </c>
      <c r="D31" t="s">
        <v>10</v>
      </c>
      <c r="F31" s="1"/>
      <c r="G31" t="s">
        <v>11</v>
      </c>
      <c r="H31" t="s">
        <v>12</v>
      </c>
      <c r="I31" t="s">
        <v>13</v>
      </c>
      <c r="J31" t="s">
        <v>17</v>
      </c>
    </row>
    <row r="32" spans="1:10" x14ac:dyDescent="0.3">
      <c r="A32">
        <v>31</v>
      </c>
      <c r="B32" s="1">
        <v>45775.437256944402</v>
      </c>
      <c r="C32" s="1">
        <v>45775.4382175926</v>
      </c>
      <c r="D32" t="s">
        <v>10</v>
      </c>
      <c r="F32" s="1"/>
      <c r="G32" t="s">
        <v>11</v>
      </c>
      <c r="H32" t="s">
        <v>12</v>
      </c>
      <c r="I32" t="s">
        <v>23</v>
      </c>
      <c r="J32" t="s">
        <v>22</v>
      </c>
    </row>
    <row r="33" spans="1:10" x14ac:dyDescent="0.3">
      <c r="A33">
        <v>32</v>
      </c>
      <c r="B33" s="1">
        <v>45775.446678240703</v>
      </c>
      <c r="C33" s="1">
        <v>45775.448900463001</v>
      </c>
      <c r="D33" t="s">
        <v>10</v>
      </c>
      <c r="F33" s="1"/>
      <c r="G33" t="s">
        <v>11</v>
      </c>
      <c r="H33" t="s">
        <v>24</v>
      </c>
      <c r="I33" t="s">
        <v>21</v>
      </c>
      <c r="J33" t="s">
        <v>26</v>
      </c>
    </row>
    <row r="34" spans="1:10" x14ac:dyDescent="0.3">
      <c r="A34">
        <v>33</v>
      </c>
      <c r="B34" s="1">
        <v>45775.819305555597</v>
      </c>
      <c r="C34" s="1">
        <v>45775.8203587963</v>
      </c>
      <c r="D34" t="s">
        <v>10</v>
      </c>
      <c r="F34" s="1"/>
      <c r="G34" t="s">
        <v>14</v>
      </c>
      <c r="H34" t="s">
        <v>24</v>
      </c>
      <c r="I34" t="s">
        <v>23</v>
      </c>
      <c r="J34" t="s">
        <v>26</v>
      </c>
    </row>
    <row r="35" spans="1:10" x14ac:dyDescent="0.3">
      <c r="A35">
        <v>34</v>
      </c>
      <c r="B35" s="1">
        <v>45775.819131944401</v>
      </c>
      <c r="C35" s="1">
        <v>45775.8208101852</v>
      </c>
      <c r="D35" t="s">
        <v>10</v>
      </c>
      <c r="F35" s="1"/>
      <c r="G35" t="s">
        <v>14</v>
      </c>
      <c r="H35" t="s">
        <v>18</v>
      </c>
      <c r="I35" t="s">
        <v>23</v>
      </c>
      <c r="J35" t="s">
        <v>26</v>
      </c>
    </row>
    <row r="36" spans="1:10" x14ac:dyDescent="0.3">
      <c r="A36">
        <v>35</v>
      </c>
      <c r="B36" s="1">
        <v>45776.129050925898</v>
      </c>
      <c r="C36" s="1">
        <v>45776.129328703697</v>
      </c>
      <c r="D36" t="s">
        <v>10</v>
      </c>
      <c r="F36" s="1"/>
      <c r="G36" t="s">
        <v>11</v>
      </c>
      <c r="H36" t="s">
        <v>12</v>
      </c>
      <c r="I36" t="s">
        <v>13</v>
      </c>
      <c r="J36" t="s">
        <v>27</v>
      </c>
    </row>
    <row r="37" spans="1:10" x14ac:dyDescent="0.3">
      <c r="A37">
        <v>36</v>
      </c>
      <c r="B37" s="1">
        <v>45776.751504629603</v>
      </c>
      <c r="C37" s="1">
        <v>45776.756481481498</v>
      </c>
      <c r="D37" t="s">
        <v>10</v>
      </c>
      <c r="F37" s="1"/>
      <c r="G37" t="s">
        <v>14</v>
      </c>
      <c r="H37" t="s">
        <v>16</v>
      </c>
      <c r="I37" t="s">
        <v>23</v>
      </c>
      <c r="J37" t="s">
        <v>26</v>
      </c>
    </row>
    <row r="38" spans="1:10" x14ac:dyDescent="0.3">
      <c r="A38">
        <v>37</v>
      </c>
      <c r="B38" s="1">
        <v>45776.769907407397</v>
      </c>
      <c r="C38" s="1">
        <v>45776.770763888897</v>
      </c>
      <c r="D38" t="s">
        <v>10</v>
      </c>
      <c r="F38" s="1"/>
      <c r="G38" t="s">
        <v>14</v>
      </c>
      <c r="H38" t="s">
        <v>18</v>
      </c>
      <c r="I38" t="s">
        <v>23</v>
      </c>
      <c r="J38" t="s">
        <v>26</v>
      </c>
    </row>
    <row r="39" spans="1:10" x14ac:dyDescent="0.3">
      <c r="A39">
        <v>38</v>
      </c>
      <c r="B39" s="1">
        <v>45776.827708333301</v>
      </c>
      <c r="C39" s="1">
        <v>45776.828587962998</v>
      </c>
      <c r="D39" t="s">
        <v>10</v>
      </c>
      <c r="F39" s="1"/>
      <c r="G39" t="s">
        <v>11</v>
      </c>
      <c r="H39" t="s">
        <v>18</v>
      </c>
      <c r="I39" t="s">
        <v>23</v>
      </c>
      <c r="J39" t="s">
        <v>26</v>
      </c>
    </row>
    <row r="40" spans="1:10" x14ac:dyDescent="0.3">
      <c r="A40">
        <v>39</v>
      </c>
      <c r="B40" s="1">
        <v>45776.881481481498</v>
      </c>
      <c r="C40" s="1">
        <v>45776.881782407399</v>
      </c>
      <c r="D40" t="s">
        <v>10</v>
      </c>
      <c r="F40" s="1"/>
      <c r="G40" t="s">
        <v>14</v>
      </c>
      <c r="H40" t="s">
        <v>18</v>
      </c>
      <c r="I40" t="s">
        <v>25</v>
      </c>
      <c r="J40" t="s">
        <v>26</v>
      </c>
    </row>
    <row r="41" spans="1:10" x14ac:dyDescent="0.3">
      <c r="A41">
        <v>40</v>
      </c>
      <c r="B41" s="1">
        <v>45776.8815972222</v>
      </c>
      <c r="C41" s="1">
        <v>45776.881944444402</v>
      </c>
      <c r="D41" t="s">
        <v>10</v>
      </c>
      <c r="F41" s="1"/>
      <c r="G41" t="s">
        <v>14</v>
      </c>
      <c r="H41" t="s">
        <v>18</v>
      </c>
      <c r="I41" t="s">
        <v>23</v>
      </c>
      <c r="J41" t="s">
        <v>22</v>
      </c>
    </row>
    <row r="42" spans="1:10" x14ac:dyDescent="0.3">
      <c r="A42">
        <v>41</v>
      </c>
      <c r="B42" s="1">
        <v>45777.192013888904</v>
      </c>
      <c r="C42" s="1">
        <v>45777.1926157407</v>
      </c>
      <c r="D42" t="s">
        <v>10</v>
      </c>
      <c r="F42" s="1"/>
      <c r="G42" t="s">
        <v>11</v>
      </c>
      <c r="H42" t="s">
        <v>18</v>
      </c>
      <c r="I42" t="s">
        <v>23</v>
      </c>
      <c r="J42" t="s">
        <v>26</v>
      </c>
    </row>
    <row r="43" spans="1:10" s="13" customFormat="1" x14ac:dyDescent="0.3">
      <c r="A43" s="13">
        <v>42</v>
      </c>
      <c r="B43" s="14">
        <v>45777.2511689815</v>
      </c>
      <c r="C43" s="14">
        <v>45777.2513078704</v>
      </c>
      <c r="D43" s="13" t="s">
        <v>10</v>
      </c>
      <c r="F43" s="14"/>
      <c r="G43" s="13" t="s">
        <v>11</v>
      </c>
      <c r="H43" s="13" t="s">
        <v>12</v>
      </c>
      <c r="I43" s="13" t="s">
        <v>13</v>
      </c>
      <c r="J43" s="13" t="s">
        <v>17</v>
      </c>
    </row>
    <row r="44" spans="1:10" s="13" customFormat="1" x14ac:dyDescent="0.3">
      <c r="A44" s="13">
        <v>43</v>
      </c>
      <c r="B44" s="14">
        <v>45777.270798611098</v>
      </c>
      <c r="C44" s="14">
        <v>45777.2713194444</v>
      </c>
      <c r="D44" s="13" t="s">
        <v>10</v>
      </c>
      <c r="F44" s="14"/>
      <c r="G44" s="13" t="s">
        <v>14</v>
      </c>
      <c r="H44" s="13" t="s">
        <v>16</v>
      </c>
      <c r="I44" s="13" t="s">
        <v>19</v>
      </c>
      <c r="J44" s="13" t="s">
        <v>26</v>
      </c>
    </row>
    <row r="45" spans="1:10" s="13" customFormat="1" x14ac:dyDescent="0.3">
      <c r="A45" s="13">
        <v>44</v>
      </c>
      <c r="B45" s="14">
        <v>45777.271435185197</v>
      </c>
      <c r="C45" s="14">
        <v>45777.271782407399</v>
      </c>
      <c r="D45" s="13" t="s">
        <v>10</v>
      </c>
      <c r="F45" s="14"/>
      <c r="G45" s="13" t="s">
        <v>14</v>
      </c>
      <c r="H45" s="13" t="s">
        <v>12</v>
      </c>
      <c r="I45" s="13" t="s">
        <v>13</v>
      </c>
      <c r="J45" s="13" t="s">
        <v>26</v>
      </c>
    </row>
    <row r="46" spans="1:10" s="13" customFormat="1" x14ac:dyDescent="0.3">
      <c r="A46" s="13">
        <v>45</v>
      </c>
      <c r="B46" s="14">
        <v>45777.271828703699</v>
      </c>
      <c r="C46" s="14">
        <v>45777.272048611099</v>
      </c>
      <c r="D46" s="13" t="s">
        <v>10</v>
      </c>
      <c r="F46" s="14"/>
      <c r="G46" s="13" t="s">
        <v>11</v>
      </c>
      <c r="H46" s="13" t="s">
        <v>18</v>
      </c>
      <c r="I46" s="13" t="s">
        <v>19</v>
      </c>
      <c r="J46" s="13" t="s">
        <v>26</v>
      </c>
    </row>
    <row r="47" spans="1:10" s="13" customFormat="1" x14ac:dyDescent="0.3">
      <c r="A47" s="13">
        <v>46</v>
      </c>
      <c r="B47" s="14">
        <v>45777.272071759297</v>
      </c>
      <c r="C47" s="14">
        <v>45777.272731481498</v>
      </c>
      <c r="D47" s="13" t="s">
        <v>10</v>
      </c>
      <c r="F47" s="14"/>
      <c r="G47" s="13" t="s">
        <v>14</v>
      </c>
      <c r="H47" s="13" t="s">
        <v>12</v>
      </c>
      <c r="I47" s="13" t="s">
        <v>19</v>
      </c>
      <c r="J47" s="13" t="s">
        <v>26</v>
      </c>
    </row>
    <row r="48" spans="1:10" s="13" customFormat="1" x14ac:dyDescent="0.3">
      <c r="A48" s="13">
        <v>47</v>
      </c>
      <c r="B48" s="14">
        <v>45777.331550925897</v>
      </c>
      <c r="C48" s="14">
        <v>45777.331851851799</v>
      </c>
      <c r="D48" s="13" t="s">
        <v>10</v>
      </c>
      <c r="F48" s="14"/>
      <c r="G48" s="13" t="s">
        <v>14</v>
      </c>
      <c r="H48" s="13" t="s">
        <v>18</v>
      </c>
      <c r="I48" s="13" t="s">
        <v>23</v>
      </c>
      <c r="J48" s="13" t="s">
        <v>28</v>
      </c>
    </row>
    <row r="49" spans="1:10" s="13" customFormat="1" x14ac:dyDescent="0.3">
      <c r="A49" s="13">
        <v>48</v>
      </c>
      <c r="B49" s="14">
        <v>45777.403391203698</v>
      </c>
      <c r="C49" s="14">
        <v>45777.403634259303</v>
      </c>
      <c r="D49" s="13" t="s">
        <v>10</v>
      </c>
      <c r="F49" s="14"/>
      <c r="G49" s="13" t="s">
        <v>14</v>
      </c>
      <c r="H49" s="13" t="s">
        <v>16</v>
      </c>
      <c r="I49" s="13" t="s">
        <v>19</v>
      </c>
      <c r="J49" s="13" t="s">
        <v>26</v>
      </c>
    </row>
    <row r="50" spans="1:10" s="13" customFormat="1" x14ac:dyDescent="0.3">
      <c r="A50" s="13">
        <v>49</v>
      </c>
      <c r="B50" s="14">
        <v>45777.720243055599</v>
      </c>
      <c r="C50" s="14">
        <v>45777.7210416667</v>
      </c>
      <c r="D50" s="13" t="s">
        <v>10</v>
      </c>
      <c r="F50" s="14"/>
      <c r="G50" s="13" t="s">
        <v>11</v>
      </c>
      <c r="H50" s="13" t="s">
        <v>20</v>
      </c>
      <c r="I50" s="13" t="s">
        <v>21</v>
      </c>
      <c r="J50" s="13" t="s">
        <v>29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103E-B1DD-43D4-8D89-3F90977EEF1A}">
  <dimension ref="A1:O48"/>
  <sheetViews>
    <sheetView zoomScale="110" zoomScaleNormal="110" workbookViewId="0">
      <selection activeCell="I48" sqref="I48"/>
    </sheetView>
  </sheetViews>
  <sheetFormatPr defaultColWidth="8.77734375" defaultRowHeight="14.4" x14ac:dyDescent="0.3"/>
  <cols>
    <col min="1" max="1" width="5.33203125" bestFit="1" customWidth="1"/>
    <col min="2" max="2" width="15.21875" bestFit="1" customWidth="1"/>
    <col min="3" max="3" width="16.77734375" bestFit="1" customWidth="1"/>
    <col min="4" max="4" width="15.6640625" bestFit="1" customWidth="1"/>
    <col min="5" max="5" width="19.5546875" bestFit="1" customWidth="1"/>
    <col min="6" max="6" width="14.6640625" bestFit="1" customWidth="1"/>
    <col min="7" max="7" width="39.44140625" customWidth="1"/>
    <col min="8" max="8" width="20.33203125" bestFit="1" customWidth="1"/>
    <col min="9" max="9" width="20.21875" bestFit="1" customWidth="1"/>
    <col min="10" max="10" width="17" bestFit="1" customWidth="1"/>
    <col min="11" max="11" width="16.77734375" bestFit="1" customWidth="1"/>
    <col min="13" max="13" width="10.77734375" customWidth="1"/>
    <col min="14" max="14" width="17.33203125" customWidth="1"/>
    <col min="15" max="15" width="17.5546875" bestFit="1" customWidth="1"/>
  </cols>
  <sheetData>
    <row r="1" spans="1:15" x14ac:dyDescent="0.3">
      <c r="H1" s="25" t="s">
        <v>53</v>
      </c>
      <c r="I1" s="25"/>
      <c r="J1" s="25" t="s">
        <v>54</v>
      </c>
      <c r="K1" s="25"/>
    </row>
    <row r="2" spans="1:15" s="2" customFormat="1" ht="15.6" x14ac:dyDescent="0.3">
      <c r="A2" s="2" t="s">
        <v>0</v>
      </c>
      <c r="B2" s="2" t="s">
        <v>1</v>
      </c>
      <c r="C2" s="2" t="s">
        <v>2</v>
      </c>
      <c r="D2" s="2" t="s">
        <v>37</v>
      </c>
      <c r="E2" s="2" t="s">
        <v>34</v>
      </c>
      <c r="F2" s="2" t="s">
        <v>35</v>
      </c>
      <c r="G2" s="2" t="s">
        <v>36</v>
      </c>
      <c r="H2" s="15" t="s">
        <v>58</v>
      </c>
      <c r="I2" s="16" t="s">
        <v>59</v>
      </c>
      <c r="J2" t="s">
        <v>60</v>
      </c>
      <c r="K2" t="s">
        <v>61</v>
      </c>
      <c r="M2" s="22" t="s">
        <v>55</v>
      </c>
      <c r="N2" s="26" t="s">
        <v>74</v>
      </c>
    </row>
    <row r="3" spans="1:15" x14ac:dyDescent="0.3">
      <c r="A3">
        <v>5</v>
      </c>
      <c r="B3" s="12">
        <v>45771.7686805556</v>
      </c>
      <c r="C3" s="12">
        <v>45771.770023148099</v>
      </c>
      <c r="D3" t="s">
        <v>38</v>
      </c>
      <c r="E3" t="s">
        <v>43</v>
      </c>
      <c r="F3" t="s">
        <v>47</v>
      </c>
      <c r="G3" t="s">
        <v>22</v>
      </c>
      <c r="H3" s="17">
        <v>45.585777334450199</v>
      </c>
      <c r="I3" s="18">
        <v>61.171747588290643</v>
      </c>
      <c r="J3" s="17">
        <v>44.595252504289498</v>
      </c>
      <c r="K3" s="18">
        <v>59.207208222888774</v>
      </c>
      <c r="M3" s="23" t="s">
        <v>56</v>
      </c>
    </row>
    <row r="4" spans="1:15" x14ac:dyDescent="0.3">
      <c r="A4">
        <v>6</v>
      </c>
      <c r="B4" s="12">
        <v>45771.891990740703</v>
      </c>
      <c r="C4" s="12">
        <v>45771.892372685201</v>
      </c>
      <c r="D4" t="s">
        <v>39</v>
      </c>
      <c r="E4" t="s">
        <v>42</v>
      </c>
      <c r="F4" t="s">
        <v>48</v>
      </c>
      <c r="G4" t="s">
        <v>22</v>
      </c>
      <c r="H4" s="17">
        <v>42.696204548173554</v>
      </c>
      <c r="I4" s="18">
        <v>59.267350732447248</v>
      </c>
      <c r="J4" s="17">
        <v>43.125935184580946</v>
      </c>
      <c r="K4" s="18">
        <v>58.824571205707613</v>
      </c>
      <c r="M4" s="24" t="s">
        <v>57</v>
      </c>
      <c r="N4" t="s">
        <v>75</v>
      </c>
    </row>
    <row r="5" spans="1:15" x14ac:dyDescent="0.3">
      <c r="A5">
        <v>7</v>
      </c>
      <c r="B5" s="12">
        <v>45772.563993055599</v>
      </c>
      <c r="C5" s="12">
        <v>45772.565856481502</v>
      </c>
      <c r="D5" t="s">
        <v>39</v>
      </c>
      <c r="E5" t="s">
        <v>44</v>
      </c>
      <c r="F5" t="s">
        <v>49</v>
      </c>
      <c r="G5" t="s">
        <v>26</v>
      </c>
      <c r="H5" s="17">
        <v>45.995497750028001</v>
      </c>
      <c r="I5" s="18">
        <v>62.402571624021704</v>
      </c>
      <c r="J5" s="17">
        <v>46.81221271065268</v>
      </c>
      <c r="K5" s="18">
        <v>61.01361196466533</v>
      </c>
    </row>
    <row r="6" spans="1:15" x14ac:dyDescent="0.3">
      <c r="A6">
        <v>8</v>
      </c>
      <c r="B6" s="12">
        <v>45772.830185185201</v>
      </c>
      <c r="C6" s="12">
        <v>45772.830601851798</v>
      </c>
      <c r="D6" t="s">
        <v>39</v>
      </c>
      <c r="E6" t="s">
        <v>42</v>
      </c>
      <c r="F6" t="s">
        <v>46</v>
      </c>
      <c r="G6" t="s">
        <v>26</v>
      </c>
      <c r="H6" s="17">
        <v>42.753175413156079</v>
      </c>
      <c r="I6" s="18">
        <v>60.311538290676772</v>
      </c>
      <c r="J6" s="19">
        <v>43.611910422997852</v>
      </c>
      <c r="K6" s="19">
        <v>58.033242584932026</v>
      </c>
      <c r="M6" t="s">
        <v>67</v>
      </c>
    </row>
    <row r="7" spans="1:15" x14ac:dyDescent="0.3">
      <c r="A7">
        <v>9</v>
      </c>
      <c r="B7" s="12">
        <v>45772.830729166701</v>
      </c>
      <c r="C7" s="12">
        <v>45772.830914351798</v>
      </c>
      <c r="D7" t="s">
        <v>39</v>
      </c>
      <c r="E7" t="s">
        <v>42</v>
      </c>
      <c r="F7" t="s">
        <v>46</v>
      </c>
      <c r="G7" t="s">
        <v>15</v>
      </c>
      <c r="H7" s="17">
        <v>42.753175413156079</v>
      </c>
      <c r="I7" s="18">
        <v>60.311538290676772</v>
      </c>
      <c r="J7" s="19">
        <v>43.611910422997852</v>
      </c>
      <c r="K7" s="19">
        <v>58.033242584932026</v>
      </c>
      <c r="M7" t="s">
        <v>68</v>
      </c>
    </row>
    <row r="8" spans="1:15" x14ac:dyDescent="0.3">
      <c r="A8">
        <v>10</v>
      </c>
      <c r="B8" s="12">
        <v>45772.831168981502</v>
      </c>
      <c r="C8" s="12">
        <v>45772.831331018497</v>
      </c>
      <c r="D8" t="s">
        <v>38</v>
      </c>
      <c r="E8" t="s">
        <v>44</v>
      </c>
      <c r="F8" t="s">
        <v>46</v>
      </c>
      <c r="G8" t="s">
        <v>15</v>
      </c>
      <c r="H8" s="17">
        <v>42.753175413156079</v>
      </c>
      <c r="I8" s="18">
        <v>60.311538290676772</v>
      </c>
      <c r="J8" s="19">
        <v>43.611910422997852</v>
      </c>
      <c r="K8" s="19">
        <v>58.033242584932026</v>
      </c>
      <c r="M8" t="s">
        <v>69</v>
      </c>
    </row>
    <row r="9" spans="1:15" x14ac:dyDescent="0.3">
      <c r="A9">
        <v>11</v>
      </c>
      <c r="B9" s="12">
        <v>45772.831435185202</v>
      </c>
      <c r="C9" s="12">
        <v>45772.831620370402</v>
      </c>
      <c r="D9" t="s">
        <v>39</v>
      </c>
      <c r="E9" t="s">
        <v>42</v>
      </c>
      <c r="F9" t="s">
        <v>48</v>
      </c>
      <c r="G9" t="s">
        <v>15</v>
      </c>
      <c r="H9" s="17">
        <v>42.753175413156079</v>
      </c>
      <c r="I9" s="18">
        <v>60.311538290676772</v>
      </c>
      <c r="J9" s="19">
        <v>43.611910422997852</v>
      </c>
      <c r="K9" s="19">
        <v>58.033242584932026</v>
      </c>
      <c r="M9" t="s">
        <v>53</v>
      </c>
      <c r="N9" t="s">
        <v>70</v>
      </c>
      <c r="O9" t="s">
        <v>71</v>
      </c>
    </row>
    <row r="10" spans="1:15" x14ac:dyDescent="0.3">
      <c r="A10">
        <v>12</v>
      </c>
      <c r="B10" s="12">
        <v>45773.039212962998</v>
      </c>
      <c r="C10" s="12">
        <v>45773.040613425903</v>
      </c>
      <c r="D10" t="s">
        <v>38</v>
      </c>
      <c r="E10" t="s">
        <v>40</v>
      </c>
      <c r="F10" t="s">
        <v>45</v>
      </c>
      <c r="G10" t="s">
        <v>27</v>
      </c>
      <c r="H10" s="17">
        <v>38.435898338025027</v>
      </c>
      <c r="I10" s="18">
        <v>59.239204919101141</v>
      </c>
      <c r="J10" s="17">
        <v>38.732585268411846</v>
      </c>
      <c r="K10" s="18">
        <v>55.726638865316218</v>
      </c>
    </row>
    <row r="11" spans="1:15" x14ac:dyDescent="0.3">
      <c r="A11">
        <v>13</v>
      </c>
      <c r="B11" s="12">
        <v>45773.485729166699</v>
      </c>
      <c r="C11" s="12">
        <v>45773.486342592601</v>
      </c>
      <c r="D11" t="s">
        <v>39</v>
      </c>
      <c r="E11" t="s">
        <v>42</v>
      </c>
      <c r="F11" t="s">
        <v>48</v>
      </c>
      <c r="G11" t="s">
        <v>26</v>
      </c>
      <c r="H11" s="13"/>
      <c r="I11" s="13"/>
      <c r="J11" s="13"/>
      <c r="K11" s="13"/>
      <c r="M11" t="s">
        <v>54</v>
      </c>
      <c r="N11" t="s">
        <v>72</v>
      </c>
      <c r="O11" t="s">
        <v>73</v>
      </c>
    </row>
    <row r="12" spans="1:15" x14ac:dyDescent="0.3">
      <c r="A12">
        <v>14</v>
      </c>
      <c r="B12" s="12">
        <v>45773.715821759302</v>
      </c>
      <c r="C12" s="12">
        <v>45773.716157407398</v>
      </c>
      <c r="D12" t="s">
        <v>39</v>
      </c>
      <c r="E12" t="s">
        <v>42</v>
      </c>
      <c r="F12" t="s">
        <v>46</v>
      </c>
      <c r="G12" t="s">
        <v>17</v>
      </c>
      <c r="H12" s="13"/>
      <c r="I12" s="13"/>
      <c r="J12" s="13"/>
      <c r="K12" s="13"/>
    </row>
    <row r="13" spans="1:15" x14ac:dyDescent="0.3">
      <c r="A13">
        <v>15</v>
      </c>
      <c r="B13" s="12">
        <v>45773.808159722197</v>
      </c>
      <c r="C13" s="12">
        <v>45773.809039351901</v>
      </c>
      <c r="D13" t="s">
        <v>38</v>
      </c>
      <c r="E13" t="s">
        <v>42</v>
      </c>
      <c r="F13" t="s">
        <v>49</v>
      </c>
      <c r="G13" t="s">
        <v>22</v>
      </c>
      <c r="H13" s="13"/>
      <c r="I13" s="13"/>
      <c r="J13" s="13"/>
      <c r="K13" s="13"/>
    </row>
    <row r="14" spans="1:15" x14ac:dyDescent="0.3">
      <c r="A14">
        <v>16</v>
      </c>
      <c r="B14" s="12">
        <v>45773.8586574074</v>
      </c>
      <c r="C14" s="12">
        <v>45773.8588773148</v>
      </c>
      <c r="D14" t="s">
        <v>38</v>
      </c>
      <c r="E14" t="s">
        <v>42</v>
      </c>
      <c r="F14" t="s">
        <v>48</v>
      </c>
      <c r="G14" t="s">
        <v>26</v>
      </c>
      <c r="H14" s="13"/>
      <c r="I14" s="13"/>
      <c r="J14" s="13"/>
      <c r="K14" s="13"/>
    </row>
    <row r="15" spans="1:15" x14ac:dyDescent="0.3">
      <c r="A15">
        <v>17</v>
      </c>
      <c r="B15" s="12">
        <v>45774.658379629604</v>
      </c>
      <c r="C15" s="12">
        <v>45774.659386574102</v>
      </c>
      <c r="D15" t="s">
        <v>38</v>
      </c>
      <c r="E15" t="s">
        <v>41</v>
      </c>
      <c r="F15" t="s">
        <v>46</v>
      </c>
      <c r="G15" t="s">
        <v>15</v>
      </c>
      <c r="H15" s="13"/>
      <c r="I15" s="13"/>
      <c r="J15" s="13"/>
      <c r="K15" s="13"/>
    </row>
    <row r="16" spans="1:15" x14ac:dyDescent="0.3">
      <c r="A16">
        <v>18</v>
      </c>
      <c r="B16" s="12">
        <v>45774.659456018497</v>
      </c>
      <c r="C16" s="12">
        <v>45774.659594907404</v>
      </c>
      <c r="D16" t="s">
        <v>39</v>
      </c>
      <c r="E16" t="s">
        <v>41</v>
      </c>
      <c r="F16" t="s">
        <v>46</v>
      </c>
      <c r="G16" t="s">
        <v>15</v>
      </c>
      <c r="H16" s="13"/>
      <c r="I16" s="13"/>
      <c r="J16" s="13"/>
      <c r="K16" s="13"/>
    </row>
    <row r="17" spans="1:11" x14ac:dyDescent="0.3">
      <c r="A17">
        <v>19</v>
      </c>
      <c r="B17" s="12">
        <v>45774.659849536998</v>
      </c>
      <c r="C17" s="12">
        <v>45774.660034722197</v>
      </c>
      <c r="D17" t="s">
        <v>39</v>
      </c>
      <c r="E17" t="s">
        <v>42</v>
      </c>
      <c r="F17" t="s">
        <v>46</v>
      </c>
      <c r="G17" t="s">
        <v>15</v>
      </c>
      <c r="H17" s="13"/>
      <c r="I17" s="13"/>
      <c r="J17" s="13"/>
      <c r="K17" s="13"/>
    </row>
    <row r="18" spans="1:11" x14ac:dyDescent="0.3">
      <c r="A18">
        <v>20</v>
      </c>
      <c r="B18" s="12">
        <v>45774.660231481503</v>
      </c>
      <c r="C18" s="12">
        <v>45774.660706018498</v>
      </c>
      <c r="D18" t="s">
        <v>38</v>
      </c>
      <c r="E18" t="s">
        <v>41</v>
      </c>
      <c r="F18" t="s">
        <v>46</v>
      </c>
      <c r="G18" t="s">
        <v>15</v>
      </c>
      <c r="H18" s="13"/>
      <c r="I18" s="13"/>
      <c r="J18" s="13"/>
      <c r="K18" s="13"/>
    </row>
    <row r="19" spans="1:11" x14ac:dyDescent="0.3">
      <c r="A19">
        <v>21</v>
      </c>
      <c r="B19" s="12">
        <v>45774.7823726852</v>
      </c>
      <c r="C19" s="12">
        <v>45774.784027777801</v>
      </c>
      <c r="D19" t="s">
        <v>39</v>
      </c>
      <c r="E19" t="s">
        <v>42</v>
      </c>
      <c r="F19" t="s">
        <v>48</v>
      </c>
      <c r="G19" t="s">
        <v>26</v>
      </c>
      <c r="H19" s="17">
        <v>48.919463992141431</v>
      </c>
      <c r="I19" s="18">
        <v>63.19831337319556</v>
      </c>
      <c r="J19" s="17">
        <v>48.85541472509842</v>
      </c>
      <c r="K19" s="18">
        <v>60.241403290961046</v>
      </c>
    </row>
    <row r="20" spans="1:11" x14ac:dyDescent="0.3">
      <c r="A20">
        <v>22</v>
      </c>
      <c r="B20" s="12">
        <v>45774.784490740698</v>
      </c>
      <c r="C20" s="12">
        <v>45774.784988425898</v>
      </c>
      <c r="D20" t="s">
        <v>39</v>
      </c>
      <c r="E20" t="s">
        <v>42</v>
      </c>
      <c r="F20" t="s">
        <v>48</v>
      </c>
      <c r="G20" t="s">
        <v>26</v>
      </c>
      <c r="H20" s="17">
        <v>48.919463992141431</v>
      </c>
      <c r="I20" s="18">
        <v>63.19831337319556</v>
      </c>
      <c r="J20" s="17">
        <v>48.85541472509842</v>
      </c>
      <c r="K20" s="18">
        <v>60.241403290961046</v>
      </c>
    </row>
    <row r="21" spans="1:11" x14ac:dyDescent="0.3">
      <c r="A21">
        <v>23</v>
      </c>
      <c r="B21" s="12">
        <v>45774.789120370398</v>
      </c>
      <c r="C21" s="12">
        <v>45774.789930555598</v>
      </c>
      <c r="D21" t="s">
        <v>39</v>
      </c>
      <c r="E21" t="s">
        <v>42</v>
      </c>
      <c r="F21" t="s">
        <v>48</v>
      </c>
      <c r="G21" t="s">
        <v>26</v>
      </c>
      <c r="H21" s="17">
        <v>48.919463992141431</v>
      </c>
      <c r="I21" s="18">
        <v>63.19831337319556</v>
      </c>
      <c r="J21" s="17">
        <v>49.338505328284967</v>
      </c>
      <c r="K21" s="18">
        <v>60.825369745664759</v>
      </c>
    </row>
    <row r="22" spans="1:11" x14ac:dyDescent="0.3">
      <c r="A22">
        <v>24</v>
      </c>
      <c r="B22" s="12">
        <v>45774.8256481481</v>
      </c>
      <c r="C22" s="12">
        <v>45774.825983796298</v>
      </c>
      <c r="D22" t="s">
        <v>39</v>
      </c>
      <c r="E22" t="s">
        <v>41</v>
      </c>
      <c r="F22" t="s">
        <v>48</v>
      </c>
      <c r="G22" t="s">
        <v>26</v>
      </c>
      <c r="H22" s="17">
        <v>47.380131310378708</v>
      </c>
      <c r="I22" s="18">
        <v>62.779507046957022</v>
      </c>
      <c r="J22" s="17">
        <v>47.402322036003312</v>
      </c>
      <c r="K22" s="18">
        <v>61.433760759211957</v>
      </c>
    </row>
    <row r="23" spans="1:11" x14ac:dyDescent="0.3">
      <c r="A23">
        <v>25</v>
      </c>
      <c r="B23" s="12">
        <v>45774.851215277798</v>
      </c>
      <c r="C23" s="12">
        <v>45774.851759259298</v>
      </c>
      <c r="D23" t="s">
        <v>38</v>
      </c>
      <c r="E23" t="s">
        <v>42</v>
      </c>
      <c r="F23" t="s">
        <v>48</v>
      </c>
      <c r="G23" t="s">
        <v>26</v>
      </c>
      <c r="H23" s="17">
        <v>47.678091764980465</v>
      </c>
      <c r="I23" s="18">
        <v>63.390253861148231</v>
      </c>
      <c r="J23" s="17">
        <v>48.029312636798132</v>
      </c>
      <c r="K23" s="18">
        <v>59.735723488261087</v>
      </c>
    </row>
    <row r="24" spans="1:11" x14ac:dyDescent="0.3">
      <c r="A24">
        <v>26</v>
      </c>
      <c r="B24" s="12">
        <v>45774.852696759299</v>
      </c>
      <c r="C24" s="12">
        <v>45774.853171296301</v>
      </c>
      <c r="D24" t="s">
        <v>38</v>
      </c>
      <c r="E24" t="s">
        <v>42</v>
      </c>
      <c r="F24" t="s">
        <v>48</v>
      </c>
      <c r="G24" t="s">
        <v>26</v>
      </c>
      <c r="H24" s="17">
        <v>47.678091764980465</v>
      </c>
      <c r="I24" s="18">
        <v>63.390253861148231</v>
      </c>
      <c r="J24" s="17">
        <v>48.029312636798132</v>
      </c>
      <c r="K24" s="18">
        <v>59.735723488261087</v>
      </c>
    </row>
    <row r="25" spans="1:11" x14ac:dyDescent="0.3">
      <c r="A25">
        <v>27</v>
      </c>
      <c r="B25" s="12">
        <v>45774.8573958333</v>
      </c>
      <c r="C25" s="12">
        <v>45774.857627314799</v>
      </c>
      <c r="D25" t="s">
        <v>39</v>
      </c>
      <c r="E25" t="s">
        <v>42</v>
      </c>
      <c r="F25" t="s">
        <v>48</v>
      </c>
      <c r="G25" t="s">
        <v>17</v>
      </c>
      <c r="H25" s="17">
        <v>48.644247917248961</v>
      </c>
      <c r="I25" s="18">
        <v>64.098372560485444</v>
      </c>
      <c r="J25" s="17">
        <v>48.029312636798132</v>
      </c>
      <c r="K25" s="18">
        <v>59.735723488261087</v>
      </c>
    </row>
    <row r="26" spans="1:11" x14ac:dyDescent="0.3">
      <c r="A26">
        <v>28</v>
      </c>
      <c r="B26" s="12">
        <v>45774.988391203697</v>
      </c>
      <c r="C26" s="12">
        <v>45774.988807870403</v>
      </c>
      <c r="D26" t="s">
        <v>39</v>
      </c>
      <c r="E26" t="s">
        <v>42</v>
      </c>
      <c r="F26" t="s">
        <v>48</v>
      </c>
      <c r="G26" t="s">
        <v>26</v>
      </c>
      <c r="H26" s="17">
        <v>46.633046689965312</v>
      </c>
      <c r="I26" s="18">
        <v>61.749400186098413</v>
      </c>
      <c r="J26" s="17">
        <v>46.718124040163374</v>
      </c>
      <c r="K26" s="18">
        <v>63.390717301616235</v>
      </c>
    </row>
    <row r="27" spans="1:11" x14ac:dyDescent="0.3">
      <c r="A27">
        <v>29</v>
      </c>
      <c r="B27" s="12">
        <v>45775.1254050926</v>
      </c>
      <c r="C27" s="12">
        <v>45775.125775462999</v>
      </c>
      <c r="D27" t="s">
        <v>38</v>
      </c>
      <c r="E27" t="s">
        <v>40</v>
      </c>
      <c r="F27" t="s">
        <v>45</v>
      </c>
      <c r="G27" t="s">
        <v>27</v>
      </c>
      <c r="H27" s="19">
        <v>49.910758140190936</v>
      </c>
      <c r="I27" s="19">
        <v>64.38928966490306</v>
      </c>
      <c r="J27" s="19">
        <v>50.262290948708817</v>
      </c>
      <c r="K27" s="21">
        <v>65.485493629651003</v>
      </c>
    </row>
    <row r="28" spans="1:11" x14ac:dyDescent="0.3">
      <c r="A28">
        <v>30</v>
      </c>
      <c r="B28" s="12">
        <v>45775.338020833296</v>
      </c>
      <c r="C28" s="12">
        <v>45775.338194444397</v>
      </c>
      <c r="D28" t="s">
        <v>38</v>
      </c>
      <c r="E28" t="s">
        <v>40</v>
      </c>
      <c r="F28" t="s">
        <v>45</v>
      </c>
      <c r="G28" t="s">
        <v>17</v>
      </c>
      <c r="H28" s="17">
        <v>50.128323747501256</v>
      </c>
      <c r="I28" s="18">
        <v>64.356773223711514</v>
      </c>
      <c r="J28" s="17">
        <v>52.026769634683781</v>
      </c>
      <c r="K28" s="18">
        <v>63.780124032786986</v>
      </c>
    </row>
    <row r="29" spans="1:11" x14ac:dyDescent="0.3">
      <c r="A29">
        <v>31</v>
      </c>
      <c r="B29" s="12">
        <v>45775.437256944402</v>
      </c>
      <c r="C29" s="12">
        <v>45775.4382175926</v>
      </c>
      <c r="D29" t="s">
        <v>38</v>
      </c>
      <c r="E29" t="s">
        <v>40</v>
      </c>
      <c r="F29" t="s">
        <v>48</v>
      </c>
      <c r="G29" t="s">
        <v>22</v>
      </c>
      <c r="H29" s="17">
        <v>42.657202585790053</v>
      </c>
      <c r="I29" s="18">
        <v>61.502299372103479</v>
      </c>
      <c r="J29" s="17">
        <v>37.845808102140971</v>
      </c>
      <c r="K29" s="18">
        <v>56.438854112869393</v>
      </c>
    </row>
    <row r="30" spans="1:11" x14ac:dyDescent="0.3">
      <c r="A30">
        <v>32</v>
      </c>
      <c r="B30" s="12">
        <v>45775.446678240703</v>
      </c>
      <c r="C30" s="12">
        <v>45775.448900463001</v>
      </c>
      <c r="D30" t="s">
        <v>38</v>
      </c>
      <c r="E30" t="s">
        <v>44</v>
      </c>
      <c r="F30" t="s">
        <v>47</v>
      </c>
      <c r="G30" t="s">
        <v>26</v>
      </c>
      <c r="H30" s="17">
        <v>43.225022007592734</v>
      </c>
      <c r="I30" s="18">
        <v>61.323671558483348</v>
      </c>
      <c r="J30" s="17">
        <v>41.358078925727646</v>
      </c>
      <c r="K30" s="18">
        <v>57.323026985704914</v>
      </c>
    </row>
    <row r="31" spans="1:11" x14ac:dyDescent="0.3">
      <c r="A31">
        <v>33</v>
      </c>
      <c r="B31" s="12">
        <v>45775.819305555597</v>
      </c>
      <c r="C31" s="12">
        <v>45775.8203587963</v>
      </c>
      <c r="D31" t="s">
        <v>39</v>
      </c>
      <c r="E31" t="s">
        <v>44</v>
      </c>
      <c r="F31" t="s">
        <v>48</v>
      </c>
      <c r="G31" t="s">
        <v>26</v>
      </c>
      <c r="H31" s="17">
        <v>45.589861314932136</v>
      </c>
      <c r="I31" s="18">
        <v>60.883036792161029</v>
      </c>
      <c r="J31" s="17">
        <v>43.964878764884816</v>
      </c>
      <c r="K31" s="18">
        <v>57.439828231233953</v>
      </c>
    </row>
    <row r="32" spans="1:11" x14ac:dyDescent="0.3">
      <c r="A32">
        <v>34</v>
      </c>
      <c r="B32" s="12">
        <v>45775.819131944401</v>
      </c>
      <c r="C32" s="12">
        <v>45775.8208101852</v>
      </c>
      <c r="D32" t="s">
        <v>39</v>
      </c>
      <c r="E32" t="s">
        <v>42</v>
      </c>
      <c r="F32" t="s">
        <v>48</v>
      </c>
      <c r="G32" t="s">
        <v>26</v>
      </c>
      <c r="H32" s="17">
        <v>45.589861314932136</v>
      </c>
      <c r="I32" s="18">
        <v>60.883036792161029</v>
      </c>
      <c r="J32" s="17">
        <v>43.964878764884816</v>
      </c>
      <c r="K32" s="18">
        <v>57.439828231233953</v>
      </c>
    </row>
    <row r="33" spans="1:11" x14ac:dyDescent="0.3">
      <c r="A33">
        <v>35</v>
      </c>
      <c r="B33" s="12">
        <v>45776.129050925898</v>
      </c>
      <c r="C33" s="12">
        <v>45776.129328703697</v>
      </c>
      <c r="D33" t="s">
        <v>38</v>
      </c>
      <c r="E33" t="s">
        <v>40</v>
      </c>
      <c r="F33" t="s">
        <v>45</v>
      </c>
      <c r="G33" t="s">
        <v>27</v>
      </c>
      <c r="H33" s="19">
        <v>43.915340082664088</v>
      </c>
      <c r="I33" s="19">
        <v>60.630265183594886</v>
      </c>
      <c r="J33" s="19">
        <v>42.680172058823928</v>
      </c>
      <c r="K33" s="21">
        <v>55.865112527418177</v>
      </c>
    </row>
    <row r="34" spans="1:11" x14ac:dyDescent="0.3">
      <c r="A34">
        <v>36</v>
      </c>
      <c r="B34" s="12">
        <v>45776.751504629603</v>
      </c>
      <c r="C34" s="12">
        <v>45776.756481481498</v>
      </c>
      <c r="D34" t="s">
        <v>39</v>
      </c>
      <c r="E34" t="s">
        <v>41</v>
      </c>
      <c r="F34" t="s">
        <v>48</v>
      </c>
      <c r="G34" t="s">
        <v>26</v>
      </c>
      <c r="H34" s="19">
        <v>51.297140261972707</v>
      </c>
      <c r="I34" s="19">
        <v>63.650895637733569</v>
      </c>
      <c r="J34" s="17">
        <v>49.258387539869226</v>
      </c>
      <c r="K34" s="18">
        <v>59.534630405664728</v>
      </c>
    </row>
    <row r="35" spans="1:11" x14ac:dyDescent="0.3">
      <c r="A35">
        <v>37</v>
      </c>
      <c r="B35" s="12">
        <v>45776.769907407397</v>
      </c>
      <c r="C35" s="12">
        <v>45776.770763888897</v>
      </c>
      <c r="D35" t="s">
        <v>39</v>
      </c>
      <c r="E35" t="s">
        <v>42</v>
      </c>
      <c r="F35" t="s">
        <v>48</v>
      </c>
      <c r="G35" t="s">
        <v>26</v>
      </c>
      <c r="H35" s="17">
        <v>50.988421723167534</v>
      </c>
      <c r="I35" s="18">
        <v>63.785899417664552</v>
      </c>
      <c r="J35" s="17">
        <v>51.431196120662086</v>
      </c>
      <c r="K35" s="18">
        <v>61.873200309696813</v>
      </c>
    </row>
    <row r="36" spans="1:11" x14ac:dyDescent="0.3">
      <c r="A36">
        <v>38</v>
      </c>
      <c r="B36" s="12">
        <v>45776.827708333301</v>
      </c>
      <c r="C36" s="12">
        <v>45776.828587962998</v>
      </c>
      <c r="D36" t="s">
        <v>38</v>
      </c>
      <c r="E36" t="s">
        <v>42</v>
      </c>
      <c r="F36" t="s">
        <v>48</v>
      </c>
      <c r="G36" t="s">
        <v>26</v>
      </c>
      <c r="H36" s="17">
        <v>48.60506331579537</v>
      </c>
      <c r="I36" s="18">
        <v>61.764058332475862</v>
      </c>
      <c r="J36" s="17">
        <v>47.366507421709585</v>
      </c>
      <c r="K36" s="18">
        <v>58.188724512233648</v>
      </c>
    </row>
    <row r="37" spans="1:11" x14ac:dyDescent="0.3">
      <c r="A37">
        <v>39</v>
      </c>
      <c r="B37" s="12">
        <v>45776.881481481498</v>
      </c>
      <c r="C37" s="12">
        <v>45776.881782407399</v>
      </c>
      <c r="D37" t="s">
        <v>39</v>
      </c>
      <c r="E37" t="s">
        <v>42</v>
      </c>
      <c r="F37" t="s">
        <v>49</v>
      </c>
      <c r="G37" t="s">
        <v>26</v>
      </c>
      <c r="H37" s="17">
        <v>47.919672580265157</v>
      </c>
      <c r="I37" s="18">
        <v>62.037280790931874</v>
      </c>
      <c r="J37" s="19">
        <v>48.309458995141014</v>
      </c>
      <c r="K37" s="21">
        <v>57.652783848976306</v>
      </c>
    </row>
    <row r="38" spans="1:11" x14ac:dyDescent="0.3">
      <c r="A38">
        <v>40</v>
      </c>
      <c r="B38" s="12">
        <v>45776.8815972222</v>
      </c>
      <c r="C38" s="12">
        <v>45776.881944444402</v>
      </c>
      <c r="D38" t="s">
        <v>39</v>
      </c>
      <c r="E38" t="s">
        <v>42</v>
      </c>
      <c r="F38" t="s">
        <v>48</v>
      </c>
      <c r="G38" t="s">
        <v>22</v>
      </c>
      <c r="H38" s="17">
        <v>47.919672580265157</v>
      </c>
      <c r="I38" s="18">
        <v>62.037280790931874</v>
      </c>
      <c r="J38" s="19">
        <v>48.309458995141014</v>
      </c>
      <c r="K38" s="21">
        <v>57.652783848976306</v>
      </c>
    </row>
    <row r="39" spans="1:11" x14ac:dyDescent="0.3">
      <c r="A39">
        <v>41</v>
      </c>
      <c r="B39" s="12">
        <v>45777.192013888904</v>
      </c>
      <c r="C39" s="12">
        <v>45777.1926157407</v>
      </c>
      <c r="D39" t="s">
        <v>38</v>
      </c>
      <c r="E39" t="s">
        <v>42</v>
      </c>
      <c r="F39" t="s">
        <v>48</v>
      </c>
      <c r="G39" t="s">
        <v>26</v>
      </c>
      <c r="H39" s="19">
        <v>46.140218952196214</v>
      </c>
      <c r="I39" s="19">
        <v>62.346448458040271</v>
      </c>
      <c r="J39" s="19">
        <v>45.261587837702521</v>
      </c>
      <c r="K39" s="21">
        <v>60.739487582599452</v>
      </c>
    </row>
    <row r="40" spans="1:11" x14ac:dyDescent="0.3">
      <c r="A40">
        <v>42</v>
      </c>
      <c r="B40" s="12">
        <v>45777.2511689815</v>
      </c>
      <c r="C40" s="12">
        <v>45777.2513078704</v>
      </c>
      <c r="D40" t="s">
        <v>38</v>
      </c>
      <c r="E40" t="s">
        <v>40</v>
      </c>
      <c r="F40" t="s">
        <v>45</v>
      </c>
      <c r="G40" t="s">
        <v>17</v>
      </c>
      <c r="H40" s="13"/>
      <c r="I40" s="13"/>
      <c r="J40" s="13"/>
      <c r="K40" s="13"/>
    </row>
    <row r="41" spans="1:11" x14ac:dyDescent="0.3">
      <c r="A41">
        <v>43</v>
      </c>
      <c r="B41" s="12">
        <v>45777.270798611098</v>
      </c>
      <c r="C41" s="12">
        <v>45777.2713194444</v>
      </c>
      <c r="D41" t="s">
        <v>39</v>
      </c>
      <c r="E41" t="s">
        <v>41</v>
      </c>
      <c r="F41" t="s">
        <v>46</v>
      </c>
      <c r="G41" t="s">
        <v>26</v>
      </c>
      <c r="H41" s="13"/>
      <c r="I41" s="13"/>
      <c r="J41" s="13"/>
      <c r="K41" s="13"/>
    </row>
    <row r="42" spans="1:11" x14ac:dyDescent="0.3">
      <c r="A42">
        <v>44</v>
      </c>
      <c r="B42" s="12">
        <v>45777.271435185197</v>
      </c>
      <c r="C42" s="12">
        <v>45777.271782407399</v>
      </c>
      <c r="D42" t="s">
        <v>39</v>
      </c>
      <c r="E42" t="s">
        <v>40</v>
      </c>
      <c r="F42" t="s">
        <v>45</v>
      </c>
      <c r="G42" t="s">
        <v>26</v>
      </c>
      <c r="H42" s="13"/>
      <c r="I42" s="13"/>
      <c r="J42" s="13"/>
      <c r="K42" s="13"/>
    </row>
    <row r="43" spans="1:11" x14ac:dyDescent="0.3">
      <c r="A43">
        <v>45</v>
      </c>
      <c r="B43" s="12">
        <v>45777.271828703699</v>
      </c>
      <c r="C43" s="12">
        <v>45777.272048611099</v>
      </c>
      <c r="D43" t="s">
        <v>38</v>
      </c>
      <c r="E43" t="s">
        <v>42</v>
      </c>
      <c r="F43" t="s">
        <v>46</v>
      </c>
      <c r="G43" t="s">
        <v>26</v>
      </c>
      <c r="H43" s="13"/>
      <c r="I43" s="13"/>
      <c r="J43" s="13"/>
      <c r="K43" s="13"/>
    </row>
    <row r="44" spans="1:11" x14ac:dyDescent="0.3">
      <c r="A44">
        <v>46</v>
      </c>
      <c r="B44" s="12">
        <v>45777.272071759297</v>
      </c>
      <c r="C44" s="12">
        <v>45777.272731481498</v>
      </c>
      <c r="D44" t="s">
        <v>39</v>
      </c>
      <c r="E44" t="s">
        <v>40</v>
      </c>
      <c r="F44" t="s">
        <v>46</v>
      </c>
      <c r="G44" t="s">
        <v>26</v>
      </c>
      <c r="H44" s="13"/>
      <c r="I44" s="13"/>
      <c r="J44" s="13"/>
      <c r="K44" s="13"/>
    </row>
    <row r="45" spans="1:11" x14ac:dyDescent="0.3">
      <c r="A45">
        <v>47</v>
      </c>
      <c r="B45" s="12">
        <v>45777.331550925897</v>
      </c>
      <c r="C45" s="12">
        <v>45777.331851851799</v>
      </c>
      <c r="D45" t="s">
        <v>39</v>
      </c>
      <c r="E45" t="s">
        <v>42</v>
      </c>
      <c r="F45" t="s">
        <v>48</v>
      </c>
      <c r="G45" t="s">
        <v>28</v>
      </c>
      <c r="H45" s="13"/>
      <c r="I45" s="13"/>
      <c r="J45" s="13"/>
      <c r="K45" s="13"/>
    </row>
    <row r="46" spans="1:11" x14ac:dyDescent="0.3">
      <c r="A46">
        <v>48</v>
      </c>
      <c r="B46" s="12">
        <v>45777.403391203698</v>
      </c>
      <c r="C46" s="12">
        <v>45777.403634259303</v>
      </c>
      <c r="D46" t="s">
        <v>39</v>
      </c>
      <c r="E46" t="s">
        <v>41</v>
      </c>
      <c r="F46" t="s">
        <v>46</v>
      </c>
      <c r="G46" t="s">
        <v>26</v>
      </c>
      <c r="H46" s="13"/>
      <c r="I46" s="13"/>
      <c r="J46" s="13"/>
      <c r="K46" s="13"/>
    </row>
    <row r="47" spans="1:11" x14ac:dyDescent="0.3">
      <c r="A47">
        <v>49</v>
      </c>
      <c r="B47" s="12">
        <v>45777.720243055599</v>
      </c>
      <c r="C47" s="12">
        <v>45777.7210416667</v>
      </c>
      <c r="D47" t="s">
        <v>38</v>
      </c>
      <c r="E47" t="s">
        <v>43</v>
      </c>
      <c r="F47" t="s">
        <v>47</v>
      </c>
      <c r="G47" t="s">
        <v>29</v>
      </c>
      <c r="H47" s="13"/>
      <c r="I47" s="13"/>
      <c r="J47" s="13"/>
      <c r="K47" s="13"/>
    </row>
    <row r="48" spans="1:11" x14ac:dyDescent="0.3">
      <c r="B48" s="12"/>
      <c r="C48" s="12"/>
      <c r="G48" t="s">
        <v>66</v>
      </c>
      <c r="H48">
        <f>STDEV(Table13[Location 1 A''50])</f>
        <v>3.1142494116838009</v>
      </c>
      <c r="I48">
        <f>STDEV(Table13[Location 1 C''50])</f>
        <v>1.5002483125040396</v>
      </c>
      <c r="J48">
        <f>STDEV(Table13[Location 2 A''50])</f>
        <v>3.5040843140136553</v>
      </c>
      <c r="K48">
        <f>STDEV(Table13[Location 2 C''50])</f>
        <v>2.335575679964577</v>
      </c>
    </row>
  </sheetData>
  <mergeCells count="2">
    <mergeCell ref="H1:I1"/>
    <mergeCell ref="J1:K1"/>
  </mergeCell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7A3FE-6A7C-4251-8314-ADBE4B12AE02}">
  <dimension ref="A1:O48"/>
  <sheetViews>
    <sheetView topLeftCell="A3" zoomScale="110" zoomScaleNormal="110" workbookViewId="0">
      <selection activeCell="A2" sqref="A2"/>
    </sheetView>
  </sheetViews>
  <sheetFormatPr defaultColWidth="8.77734375" defaultRowHeight="14.4" x14ac:dyDescent="0.3"/>
  <cols>
    <col min="1" max="1" width="5.33203125" bestFit="1" customWidth="1"/>
    <col min="2" max="2" width="15.21875" bestFit="1" customWidth="1"/>
    <col min="3" max="3" width="16.77734375" bestFit="1" customWidth="1"/>
    <col min="4" max="4" width="15.6640625" bestFit="1" customWidth="1"/>
    <col min="5" max="5" width="19.5546875" bestFit="1" customWidth="1"/>
    <col min="6" max="6" width="14.6640625" bestFit="1" customWidth="1"/>
    <col min="7" max="7" width="39.44140625" customWidth="1"/>
    <col min="8" max="8" width="20.33203125" bestFit="1" customWidth="1"/>
    <col min="9" max="9" width="20.21875" bestFit="1" customWidth="1"/>
    <col min="10" max="10" width="17" bestFit="1" customWidth="1"/>
    <col min="11" max="11" width="16.77734375" bestFit="1" customWidth="1"/>
    <col min="13" max="13" width="12.6640625" customWidth="1"/>
    <col min="14" max="14" width="17.33203125" customWidth="1"/>
    <col min="15" max="15" width="17.5546875" bestFit="1" customWidth="1"/>
  </cols>
  <sheetData>
    <row r="1" spans="1:15" x14ac:dyDescent="0.3">
      <c r="H1" s="25" t="s">
        <v>53</v>
      </c>
      <c r="I1" s="25"/>
      <c r="J1" s="25" t="s">
        <v>54</v>
      </c>
      <c r="K1" s="25"/>
    </row>
    <row r="2" spans="1:15" s="2" customFormat="1" ht="15.6" x14ac:dyDescent="0.3">
      <c r="A2" s="2" t="s">
        <v>0</v>
      </c>
      <c r="B2" s="2" t="s">
        <v>1</v>
      </c>
      <c r="C2" s="2" t="s">
        <v>2</v>
      </c>
      <c r="D2" s="2" t="s">
        <v>37</v>
      </c>
      <c r="E2" s="2" t="s">
        <v>34</v>
      </c>
      <c r="F2" s="2" t="s">
        <v>35</v>
      </c>
      <c r="G2" s="2" t="s">
        <v>36</v>
      </c>
      <c r="H2" s="15" t="s">
        <v>58</v>
      </c>
      <c r="I2" s="16" t="s">
        <v>59</v>
      </c>
      <c r="J2" t="s">
        <v>60</v>
      </c>
      <c r="K2" t="s">
        <v>61</v>
      </c>
      <c r="M2" s="22" t="s">
        <v>55</v>
      </c>
      <c r="N2" s="26" t="s">
        <v>74</v>
      </c>
    </row>
    <row r="3" spans="1:15" x14ac:dyDescent="0.3">
      <c r="A3">
        <v>5</v>
      </c>
      <c r="B3" s="12">
        <v>45771.7686805556</v>
      </c>
      <c r="C3" s="12">
        <v>45771.770023148099</v>
      </c>
      <c r="D3" t="s">
        <v>38</v>
      </c>
      <c r="E3" t="s">
        <v>43</v>
      </c>
      <c r="F3" t="s">
        <v>47</v>
      </c>
      <c r="G3" t="s">
        <v>51</v>
      </c>
      <c r="H3" s="17">
        <v>45.585777334450199</v>
      </c>
      <c r="I3" s="18">
        <v>61.171747588290643</v>
      </c>
      <c r="J3" s="17">
        <v>44.595252504289498</v>
      </c>
      <c r="K3" s="18">
        <v>59.207208222888774</v>
      </c>
      <c r="M3" s="23" t="s">
        <v>56</v>
      </c>
    </row>
    <row r="4" spans="1:15" x14ac:dyDescent="0.3">
      <c r="A4">
        <v>6</v>
      </c>
      <c r="B4" s="12">
        <v>45771.891990740703</v>
      </c>
      <c r="C4" s="12">
        <v>45771.892372685201</v>
      </c>
      <c r="D4" t="s">
        <v>39</v>
      </c>
      <c r="E4" t="s">
        <v>42</v>
      </c>
      <c r="F4" t="s">
        <v>48</v>
      </c>
      <c r="G4" t="s">
        <v>51</v>
      </c>
      <c r="H4" s="17">
        <v>42.696204548173554</v>
      </c>
      <c r="I4" s="18">
        <v>59.267350732447248</v>
      </c>
      <c r="J4" s="17">
        <v>43.125935184580946</v>
      </c>
      <c r="K4" s="18">
        <v>58.824571205707613</v>
      </c>
      <c r="M4" s="24" t="s">
        <v>57</v>
      </c>
      <c r="N4" t="s">
        <v>75</v>
      </c>
    </row>
    <row r="5" spans="1:15" x14ac:dyDescent="0.3">
      <c r="A5">
        <v>7</v>
      </c>
      <c r="B5" s="12">
        <v>45772.563993055599</v>
      </c>
      <c r="C5" s="12">
        <v>45772.565856481502</v>
      </c>
      <c r="D5" t="s">
        <v>39</v>
      </c>
      <c r="E5" t="s">
        <v>44</v>
      </c>
      <c r="F5" t="s">
        <v>49</v>
      </c>
      <c r="G5" t="s">
        <v>50</v>
      </c>
      <c r="H5" s="17">
        <v>45.995497750028001</v>
      </c>
      <c r="I5" s="18">
        <v>62.402571624021704</v>
      </c>
      <c r="J5" s="17">
        <v>46.81221271065268</v>
      </c>
      <c r="K5" s="18">
        <v>61.01361196466533</v>
      </c>
    </row>
    <row r="6" spans="1:15" x14ac:dyDescent="0.3">
      <c r="A6">
        <v>8</v>
      </c>
      <c r="B6" s="12">
        <v>45772.830185185201</v>
      </c>
      <c r="C6" s="12">
        <v>45772.830601851798</v>
      </c>
      <c r="D6" t="s">
        <v>39</v>
      </c>
      <c r="E6" t="s">
        <v>42</v>
      </c>
      <c r="F6" t="s">
        <v>46</v>
      </c>
      <c r="G6" t="s">
        <v>50</v>
      </c>
      <c r="H6" s="17">
        <v>42.753175413156079</v>
      </c>
      <c r="I6" s="18">
        <v>60.311538290676772</v>
      </c>
      <c r="J6" s="19">
        <v>43.611910422997852</v>
      </c>
      <c r="K6" s="19">
        <v>58.033242584932026</v>
      </c>
      <c r="M6" t="s">
        <v>67</v>
      </c>
    </row>
    <row r="7" spans="1:15" x14ac:dyDescent="0.3">
      <c r="A7">
        <v>9</v>
      </c>
      <c r="B7" s="12">
        <v>45772.830729166701</v>
      </c>
      <c r="C7" s="12">
        <v>45772.830914351798</v>
      </c>
      <c r="D7" t="s">
        <v>39</v>
      </c>
      <c r="E7" t="s">
        <v>42</v>
      </c>
      <c r="F7" t="s">
        <v>46</v>
      </c>
      <c r="G7" t="s">
        <v>50</v>
      </c>
      <c r="H7" s="17">
        <v>42.753175413156079</v>
      </c>
      <c r="I7" s="18">
        <v>60.311538290676772</v>
      </c>
      <c r="J7" s="19">
        <v>43.611910422997852</v>
      </c>
      <c r="K7" s="19">
        <v>58.033242584932026</v>
      </c>
      <c r="M7" t="s">
        <v>68</v>
      </c>
    </row>
    <row r="8" spans="1:15" x14ac:dyDescent="0.3">
      <c r="A8">
        <v>10</v>
      </c>
      <c r="B8" s="12">
        <v>45772.831168981502</v>
      </c>
      <c r="C8" s="12">
        <v>45772.831331018497</v>
      </c>
      <c r="D8" t="s">
        <v>38</v>
      </c>
      <c r="E8" t="s">
        <v>44</v>
      </c>
      <c r="F8" t="s">
        <v>46</v>
      </c>
      <c r="G8" t="s">
        <v>50</v>
      </c>
      <c r="H8" s="17">
        <v>42.753175413156079</v>
      </c>
      <c r="I8" s="18">
        <v>60.311538290676772</v>
      </c>
      <c r="J8" s="19">
        <v>43.611910422997852</v>
      </c>
      <c r="K8" s="19">
        <v>58.033242584932026</v>
      </c>
      <c r="M8" t="s">
        <v>69</v>
      </c>
    </row>
    <row r="9" spans="1:15" x14ac:dyDescent="0.3">
      <c r="A9">
        <v>11</v>
      </c>
      <c r="B9" s="12">
        <v>45772.831435185202</v>
      </c>
      <c r="C9" s="12">
        <v>45772.831620370402</v>
      </c>
      <c r="D9" t="s">
        <v>39</v>
      </c>
      <c r="E9" t="s">
        <v>42</v>
      </c>
      <c r="F9" t="s">
        <v>48</v>
      </c>
      <c r="G9" t="s">
        <v>50</v>
      </c>
      <c r="H9" s="17">
        <v>42.753175413156079</v>
      </c>
      <c r="I9" s="18">
        <v>60.311538290676772</v>
      </c>
      <c r="J9" s="19">
        <v>43.611910422997852</v>
      </c>
      <c r="K9" s="19">
        <v>58.033242584932026</v>
      </c>
      <c r="M9" t="s">
        <v>53</v>
      </c>
      <c r="N9" t="s">
        <v>70</v>
      </c>
      <c r="O9" t="s">
        <v>71</v>
      </c>
    </row>
    <row r="10" spans="1:15" x14ac:dyDescent="0.3">
      <c r="A10">
        <v>12</v>
      </c>
      <c r="B10" s="12">
        <v>45773.039212962998</v>
      </c>
      <c r="C10" s="12">
        <v>45773.040613425903</v>
      </c>
      <c r="D10" t="s">
        <v>38</v>
      </c>
      <c r="E10" t="s">
        <v>40</v>
      </c>
      <c r="F10" t="s">
        <v>45</v>
      </c>
      <c r="G10" t="s">
        <v>51</v>
      </c>
      <c r="H10" s="17">
        <v>38.435898338025027</v>
      </c>
      <c r="I10" s="18">
        <v>59.239204919101141</v>
      </c>
      <c r="J10" s="17">
        <v>38.732585268411846</v>
      </c>
      <c r="K10" s="18">
        <v>55.726638865316218</v>
      </c>
    </row>
    <row r="11" spans="1:15" x14ac:dyDescent="0.3">
      <c r="A11">
        <v>13</v>
      </c>
      <c r="B11" s="12">
        <v>45773.485729166699</v>
      </c>
      <c r="C11" s="12">
        <v>45773.486342592601</v>
      </c>
      <c r="D11" t="s">
        <v>39</v>
      </c>
      <c r="E11" t="s">
        <v>42</v>
      </c>
      <c r="F11" t="s">
        <v>48</v>
      </c>
      <c r="G11" t="s">
        <v>50</v>
      </c>
      <c r="H11" s="13"/>
      <c r="I11" s="13"/>
      <c r="J11" s="13"/>
      <c r="K11" s="13"/>
      <c r="M11" t="s">
        <v>54</v>
      </c>
      <c r="N11" t="s">
        <v>72</v>
      </c>
      <c r="O11" t="s">
        <v>73</v>
      </c>
    </row>
    <row r="12" spans="1:15" x14ac:dyDescent="0.3">
      <c r="A12">
        <v>14</v>
      </c>
      <c r="B12" s="12">
        <v>45773.715821759302</v>
      </c>
      <c r="C12" s="12">
        <v>45773.716157407398</v>
      </c>
      <c r="D12" t="s">
        <v>39</v>
      </c>
      <c r="E12" t="s">
        <v>42</v>
      </c>
      <c r="F12" t="s">
        <v>46</v>
      </c>
      <c r="G12" t="s">
        <v>51</v>
      </c>
      <c r="H12" s="13"/>
      <c r="I12" s="13"/>
      <c r="J12" s="13"/>
      <c r="K12" s="13"/>
    </row>
    <row r="13" spans="1:15" x14ac:dyDescent="0.3">
      <c r="A13">
        <v>15</v>
      </c>
      <c r="B13" s="12">
        <v>45773.808159722197</v>
      </c>
      <c r="C13" s="12">
        <v>45773.809039351901</v>
      </c>
      <c r="D13" t="s">
        <v>38</v>
      </c>
      <c r="E13" t="s">
        <v>42</v>
      </c>
      <c r="F13" t="s">
        <v>49</v>
      </c>
      <c r="G13" t="s">
        <v>51</v>
      </c>
      <c r="H13" s="13"/>
      <c r="I13" s="13"/>
      <c r="J13" s="13"/>
      <c r="K13" s="13"/>
    </row>
    <row r="14" spans="1:15" x14ac:dyDescent="0.3">
      <c r="A14">
        <v>16</v>
      </c>
      <c r="B14" s="12">
        <v>45773.8586574074</v>
      </c>
      <c r="C14" s="12">
        <v>45773.8588773148</v>
      </c>
      <c r="D14" t="s">
        <v>38</v>
      </c>
      <c r="E14" t="s">
        <v>42</v>
      </c>
      <c r="F14" t="s">
        <v>48</v>
      </c>
      <c r="G14" t="s">
        <v>50</v>
      </c>
      <c r="H14" s="13"/>
      <c r="I14" s="13"/>
      <c r="J14" s="13"/>
      <c r="K14" s="13"/>
      <c r="M14" t="s">
        <v>51</v>
      </c>
      <c r="N14" t="s">
        <v>50</v>
      </c>
    </row>
    <row r="15" spans="1:15" x14ac:dyDescent="0.3">
      <c r="A15">
        <v>17</v>
      </c>
      <c r="B15" s="12">
        <v>45774.658379629604</v>
      </c>
      <c r="C15" s="12">
        <v>45774.659386574102</v>
      </c>
      <c r="D15" t="s">
        <v>38</v>
      </c>
      <c r="E15" t="s">
        <v>41</v>
      </c>
      <c r="F15" t="s">
        <v>46</v>
      </c>
      <c r="G15" t="s">
        <v>50</v>
      </c>
      <c r="H15" s="13"/>
      <c r="I15" s="13"/>
      <c r="J15" s="13"/>
      <c r="K15" s="13"/>
      <c r="M15" s="9" t="s">
        <v>29</v>
      </c>
      <c r="N15" t="s">
        <v>15</v>
      </c>
    </row>
    <row r="16" spans="1:15" x14ac:dyDescent="0.3">
      <c r="A16">
        <v>18</v>
      </c>
      <c r="B16" s="12">
        <v>45774.659456018497</v>
      </c>
      <c r="C16" s="12">
        <v>45774.659594907404</v>
      </c>
      <c r="D16" t="s">
        <v>39</v>
      </c>
      <c r="E16" t="s">
        <v>41</v>
      </c>
      <c r="F16" t="s">
        <v>46</v>
      </c>
      <c r="G16" t="s">
        <v>50</v>
      </c>
      <c r="H16" s="13"/>
      <c r="I16" s="13"/>
      <c r="J16" s="13"/>
      <c r="K16" s="13"/>
      <c r="M16" s="9" t="s">
        <v>17</v>
      </c>
      <c r="N16" t="s">
        <v>26</v>
      </c>
    </row>
    <row r="17" spans="1:13" x14ac:dyDescent="0.3">
      <c r="A17">
        <v>19</v>
      </c>
      <c r="B17" s="12">
        <v>45774.659849536998</v>
      </c>
      <c r="C17" s="12">
        <v>45774.660034722197</v>
      </c>
      <c r="D17" t="s">
        <v>39</v>
      </c>
      <c r="E17" t="s">
        <v>42</v>
      </c>
      <c r="F17" t="s">
        <v>46</v>
      </c>
      <c r="G17" t="s">
        <v>50</v>
      </c>
      <c r="H17" s="13"/>
      <c r="I17" s="13"/>
      <c r="J17" s="13"/>
      <c r="K17" s="13"/>
      <c r="M17" s="9" t="s">
        <v>22</v>
      </c>
    </row>
    <row r="18" spans="1:13" x14ac:dyDescent="0.3">
      <c r="A18">
        <v>20</v>
      </c>
      <c r="B18" s="12">
        <v>45774.660231481503</v>
      </c>
      <c r="C18" s="12">
        <v>45774.660706018498</v>
      </c>
      <c r="D18" t="s">
        <v>38</v>
      </c>
      <c r="E18" t="s">
        <v>41</v>
      </c>
      <c r="F18" t="s">
        <v>46</v>
      </c>
      <c r="G18" t="s">
        <v>50</v>
      </c>
      <c r="H18" s="13"/>
      <c r="I18" s="13"/>
      <c r="J18" s="13"/>
      <c r="K18" s="13"/>
      <c r="M18" s="9" t="s">
        <v>27</v>
      </c>
    </row>
    <row r="19" spans="1:13" x14ac:dyDescent="0.3">
      <c r="A19">
        <v>21</v>
      </c>
      <c r="B19" s="12">
        <v>45774.7823726852</v>
      </c>
      <c r="C19" s="12">
        <v>45774.784027777801</v>
      </c>
      <c r="D19" t="s">
        <v>39</v>
      </c>
      <c r="E19" t="s">
        <v>42</v>
      </c>
      <c r="F19" t="s">
        <v>48</v>
      </c>
      <c r="G19" t="s">
        <v>50</v>
      </c>
      <c r="H19" s="17">
        <v>48.919463992141431</v>
      </c>
      <c r="I19" s="18">
        <v>63.19831337319556</v>
      </c>
      <c r="J19" s="17">
        <v>48.85541472509842</v>
      </c>
      <c r="K19" s="18">
        <v>60.241403290961046</v>
      </c>
      <c r="M19" s="9" t="s">
        <v>28</v>
      </c>
    </row>
    <row r="20" spans="1:13" x14ac:dyDescent="0.3">
      <c r="A20">
        <v>22</v>
      </c>
      <c r="B20" s="12">
        <v>45774.784490740698</v>
      </c>
      <c r="C20" s="12">
        <v>45774.784988425898</v>
      </c>
      <c r="D20" t="s">
        <v>39</v>
      </c>
      <c r="E20" t="s">
        <v>42</v>
      </c>
      <c r="F20" t="s">
        <v>48</v>
      </c>
      <c r="G20" t="s">
        <v>50</v>
      </c>
      <c r="H20" s="17">
        <v>48.919463992141431</v>
      </c>
      <c r="I20" s="18">
        <v>63.19831337319556</v>
      </c>
      <c r="J20" s="17">
        <v>48.85541472509842</v>
      </c>
      <c r="K20" s="18">
        <v>60.241403290961046</v>
      </c>
    </row>
    <row r="21" spans="1:13" x14ac:dyDescent="0.3">
      <c r="A21">
        <v>23</v>
      </c>
      <c r="B21" s="12">
        <v>45774.789120370398</v>
      </c>
      <c r="C21" s="12">
        <v>45774.789930555598</v>
      </c>
      <c r="D21" t="s">
        <v>39</v>
      </c>
      <c r="E21" t="s">
        <v>42</v>
      </c>
      <c r="F21" t="s">
        <v>48</v>
      </c>
      <c r="G21" t="s">
        <v>50</v>
      </c>
      <c r="H21" s="17">
        <v>48.919463992141431</v>
      </c>
      <c r="I21" s="18">
        <v>63.19831337319556</v>
      </c>
      <c r="J21" s="17">
        <v>49.338505328284967</v>
      </c>
      <c r="K21" s="18">
        <v>60.825369745664759</v>
      </c>
    </row>
    <row r="22" spans="1:13" x14ac:dyDescent="0.3">
      <c r="A22">
        <v>24</v>
      </c>
      <c r="B22" s="12">
        <v>45774.8256481481</v>
      </c>
      <c r="C22" s="12">
        <v>45774.825983796298</v>
      </c>
      <c r="D22" t="s">
        <v>39</v>
      </c>
      <c r="E22" t="s">
        <v>41</v>
      </c>
      <c r="F22" t="s">
        <v>48</v>
      </c>
      <c r="G22" t="s">
        <v>50</v>
      </c>
      <c r="H22" s="17">
        <v>47.380131310378708</v>
      </c>
      <c r="I22" s="18">
        <v>62.779507046957022</v>
      </c>
      <c r="J22" s="17">
        <v>47.402322036003312</v>
      </c>
      <c r="K22" s="18">
        <v>61.433760759211957</v>
      </c>
    </row>
    <row r="23" spans="1:13" x14ac:dyDescent="0.3">
      <c r="A23">
        <v>25</v>
      </c>
      <c r="B23" s="12">
        <v>45774.851215277798</v>
      </c>
      <c r="C23" s="12">
        <v>45774.851759259298</v>
      </c>
      <c r="D23" t="s">
        <v>38</v>
      </c>
      <c r="E23" t="s">
        <v>42</v>
      </c>
      <c r="F23" t="s">
        <v>48</v>
      </c>
      <c r="G23" t="s">
        <v>50</v>
      </c>
      <c r="H23" s="17">
        <v>47.678091764980465</v>
      </c>
      <c r="I23" s="18">
        <v>63.390253861148231</v>
      </c>
      <c r="J23" s="17">
        <v>48.029312636798132</v>
      </c>
      <c r="K23" s="18">
        <v>59.735723488261087</v>
      </c>
    </row>
    <row r="24" spans="1:13" x14ac:dyDescent="0.3">
      <c r="A24">
        <v>26</v>
      </c>
      <c r="B24" s="12">
        <v>45774.852696759299</v>
      </c>
      <c r="C24" s="12">
        <v>45774.853171296301</v>
      </c>
      <c r="D24" t="s">
        <v>38</v>
      </c>
      <c r="E24" t="s">
        <v>42</v>
      </c>
      <c r="F24" t="s">
        <v>48</v>
      </c>
      <c r="G24" t="s">
        <v>50</v>
      </c>
      <c r="H24" s="17">
        <v>47.678091764980465</v>
      </c>
      <c r="I24" s="18">
        <v>63.390253861148231</v>
      </c>
      <c r="J24" s="17">
        <v>48.029312636798132</v>
      </c>
      <c r="K24" s="18">
        <v>59.735723488261087</v>
      </c>
    </row>
    <row r="25" spans="1:13" x14ac:dyDescent="0.3">
      <c r="A25">
        <v>27</v>
      </c>
      <c r="B25" s="12">
        <v>45774.8573958333</v>
      </c>
      <c r="C25" s="12">
        <v>45774.857627314799</v>
      </c>
      <c r="D25" t="s">
        <v>39</v>
      </c>
      <c r="E25" t="s">
        <v>42</v>
      </c>
      <c r="F25" t="s">
        <v>48</v>
      </c>
      <c r="G25" t="s">
        <v>51</v>
      </c>
      <c r="H25" s="17">
        <v>48.644247917248961</v>
      </c>
      <c r="I25" s="18">
        <v>64.098372560485444</v>
      </c>
      <c r="J25" s="17">
        <v>48.029312636798132</v>
      </c>
      <c r="K25" s="18">
        <v>59.735723488261087</v>
      </c>
    </row>
    <row r="26" spans="1:13" x14ac:dyDescent="0.3">
      <c r="A26">
        <v>28</v>
      </c>
      <c r="B26" s="12">
        <v>45774.988391203697</v>
      </c>
      <c r="C26" s="12">
        <v>45774.988807870403</v>
      </c>
      <c r="D26" t="s">
        <v>39</v>
      </c>
      <c r="E26" t="s">
        <v>42</v>
      </c>
      <c r="F26" t="s">
        <v>48</v>
      </c>
      <c r="G26" t="s">
        <v>50</v>
      </c>
      <c r="H26" s="17">
        <v>46.633046689965312</v>
      </c>
      <c r="I26" s="18">
        <v>61.749400186098413</v>
      </c>
      <c r="J26" s="17">
        <v>46.718124040163374</v>
      </c>
      <c r="K26" s="18">
        <v>63.390717301616235</v>
      </c>
    </row>
    <row r="27" spans="1:13" x14ac:dyDescent="0.3">
      <c r="A27">
        <v>29</v>
      </c>
      <c r="B27" s="12">
        <v>45775.1254050926</v>
      </c>
      <c r="C27" s="12">
        <v>45775.125775462999</v>
      </c>
      <c r="D27" t="s">
        <v>38</v>
      </c>
      <c r="E27" t="s">
        <v>40</v>
      </c>
      <c r="F27" t="s">
        <v>45</v>
      </c>
      <c r="G27" t="s">
        <v>51</v>
      </c>
      <c r="H27" s="19">
        <v>49.910758140190936</v>
      </c>
      <c r="I27" s="19">
        <v>64.38928966490306</v>
      </c>
      <c r="J27" s="19">
        <v>50.262290948708817</v>
      </c>
      <c r="K27" s="21">
        <v>65.485493629651003</v>
      </c>
    </row>
    <row r="28" spans="1:13" x14ac:dyDescent="0.3">
      <c r="A28">
        <v>30</v>
      </c>
      <c r="B28" s="12">
        <v>45775.338020833296</v>
      </c>
      <c r="C28" s="12">
        <v>45775.338194444397</v>
      </c>
      <c r="D28" t="s">
        <v>38</v>
      </c>
      <c r="E28" t="s">
        <v>40</v>
      </c>
      <c r="F28" t="s">
        <v>45</v>
      </c>
      <c r="G28" t="s">
        <v>51</v>
      </c>
      <c r="H28" s="17">
        <v>50.128323747501256</v>
      </c>
      <c r="I28" s="18">
        <v>64.356773223711514</v>
      </c>
      <c r="J28" s="17">
        <v>52.026769634683781</v>
      </c>
      <c r="K28" s="18">
        <v>63.780124032786986</v>
      </c>
    </row>
    <row r="29" spans="1:13" x14ac:dyDescent="0.3">
      <c r="A29">
        <v>31</v>
      </c>
      <c r="B29" s="12">
        <v>45775.437256944402</v>
      </c>
      <c r="C29" s="12">
        <v>45775.4382175926</v>
      </c>
      <c r="D29" t="s">
        <v>38</v>
      </c>
      <c r="E29" t="s">
        <v>40</v>
      </c>
      <c r="F29" t="s">
        <v>48</v>
      </c>
      <c r="G29" t="s">
        <v>51</v>
      </c>
      <c r="H29" s="17">
        <v>42.657202585790053</v>
      </c>
      <c r="I29" s="18">
        <v>61.502299372103479</v>
      </c>
      <c r="J29" s="17">
        <v>37.845808102140971</v>
      </c>
      <c r="K29" s="18">
        <v>56.438854112869393</v>
      </c>
    </row>
    <row r="30" spans="1:13" x14ac:dyDescent="0.3">
      <c r="A30">
        <v>32</v>
      </c>
      <c r="B30" s="12">
        <v>45775.446678240703</v>
      </c>
      <c r="C30" s="12">
        <v>45775.448900463001</v>
      </c>
      <c r="D30" t="s">
        <v>38</v>
      </c>
      <c r="E30" t="s">
        <v>44</v>
      </c>
      <c r="F30" t="s">
        <v>47</v>
      </c>
      <c r="G30" t="s">
        <v>50</v>
      </c>
      <c r="H30" s="17">
        <v>43.225022007592734</v>
      </c>
      <c r="I30" s="18">
        <v>61.323671558483348</v>
      </c>
      <c r="J30" s="17">
        <v>41.358078925727646</v>
      </c>
      <c r="K30" s="18">
        <v>57.323026985704914</v>
      </c>
    </row>
    <row r="31" spans="1:13" x14ac:dyDescent="0.3">
      <c r="A31">
        <v>33</v>
      </c>
      <c r="B31" s="12">
        <v>45775.819305555597</v>
      </c>
      <c r="C31" s="12">
        <v>45775.8203587963</v>
      </c>
      <c r="D31" t="s">
        <v>39</v>
      </c>
      <c r="E31" t="s">
        <v>44</v>
      </c>
      <c r="F31" t="s">
        <v>48</v>
      </c>
      <c r="G31" t="s">
        <v>50</v>
      </c>
      <c r="H31" s="17">
        <v>45.589861314932136</v>
      </c>
      <c r="I31" s="18">
        <v>60.883036792161029</v>
      </c>
      <c r="J31" s="17">
        <v>43.964878764884816</v>
      </c>
      <c r="K31" s="18">
        <v>57.439828231233953</v>
      </c>
    </row>
    <row r="32" spans="1:13" x14ac:dyDescent="0.3">
      <c r="A32">
        <v>34</v>
      </c>
      <c r="B32" s="12">
        <v>45775.819131944401</v>
      </c>
      <c r="C32" s="12">
        <v>45775.8208101852</v>
      </c>
      <c r="D32" t="s">
        <v>39</v>
      </c>
      <c r="E32" t="s">
        <v>42</v>
      </c>
      <c r="F32" t="s">
        <v>48</v>
      </c>
      <c r="G32" t="s">
        <v>50</v>
      </c>
      <c r="H32" s="17">
        <v>45.589861314932136</v>
      </c>
      <c r="I32" s="18">
        <v>60.883036792161029</v>
      </c>
      <c r="J32" s="17">
        <v>43.964878764884816</v>
      </c>
      <c r="K32" s="18">
        <v>57.439828231233953</v>
      </c>
    </row>
    <row r="33" spans="1:11" x14ac:dyDescent="0.3">
      <c r="A33">
        <v>35</v>
      </c>
      <c r="B33" s="12">
        <v>45776.129050925898</v>
      </c>
      <c r="C33" s="12">
        <v>45776.129328703697</v>
      </c>
      <c r="D33" t="s">
        <v>38</v>
      </c>
      <c r="E33" t="s">
        <v>40</v>
      </c>
      <c r="F33" t="s">
        <v>45</v>
      </c>
      <c r="G33" t="s">
        <v>51</v>
      </c>
      <c r="H33" s="19">
        <v>43.915340082664088</v>
      </c>
      <c r="I33" s="19">
        <v>60.630265183594886</v>
      </c>
      <c r="J33" s="19">
        <v>42.680172058823928</v>
      </c>
      <c r="K33" s="21">
        <v>55.865112527418177</v>
      </c>
    </row>
    <row r="34" spans="1:11" x14ac:dyDescent="0.3">
      <c r="A34">
        <v>36</v>
      </c>
      <c r="B34" s="12">
        <v>45776.751504629603</v>
      </c>
      <c r="C34" s="12">
        <v>45776.756481481498</v>
      </c>
      <c r="D34" t="s">
        <v>39</v>
      </c>
      <c r="E34" t="s">
        <v>41</v>
      </c>
      <c r="F34" t="s">
        <v>48</v>
      </c>
      <c r="G34" t="s">
        <v>50</v>
      </c>
      <c r="H34" s="19">
        <v>51.297140261972707</v>
      </c>
      <c r="I34" s="19">
        <v>63.650895637733569</v>
      </c>
      <c r="J34" s="17">
        <v>49.258387539869226</v>
      </c>
      <c r="K34" s="18">
        <v>59.534630405664728</v>
      </c>
    </row>
    <row r="35" spans="1:11" x14ac:dyDescent="0.3">
      <c r="A35">
        <v>37</v>
      </c>
      <c r="B35" s="12">
        <v>45776.769907407397</v>
      </c>
      <c r="C35" s="12">
        <v>45776.770763888897</v>
      </c>
      <c r="D35" t="s">
        <v>39</v>
      </c>
      <c r="E35" t="s">
        <v>42</v>
      </c>
      <c r="F35" t="s">
        <v>48</v>
      </c>
      <c r="G35" t="s">
        <v>50</v>
      </c>
      <c r="H35" s="17">
        <v>50.988421723167534</v>
      </c>
      <c r="I35" s="18">
        <v>63.785899417664552</v>
      </c>
      <c r="J35" s="17">
        <v>51.431196120662086</v>
      </c>
      <c r="K35" s="18">
        <v>61.873200309696813</v>
      </c>
    </row>
    <row r="36" spans="1:11" x14ac:dyDescent="0.3">
      <c r="A36">
        <v>38</v>
      </c>
      <c r="B36" s="12">
        <v>45776.827708333301</v>
      </c>
      <c r="C36" s="12">
        <v>45776.828587962998</v>
      </c>
      <c r="D36" t="s">
        <v>38</v>
      </c>
      <c r="E36" t="s">
        <v>42</v>
      </c>
      <c r="F36" t="s">
        <v>48</v>
      </c>
      <c r="G36" t="s">
        <v>50</v>
      </c>
      <c r="H36" s="17">
        <v>48.60506331579537</v>
      </c>
      <c r="I36" s="18">
        <v>61.764058332475862</v>
      </c>
      <c r="J36" s="17">
        <v>47.366507421709585</v>
      </c>
      <c r="K36" s="18">
        <v>58.188724512233648</v>
      </c>
    </row>
    <row r="37" spans="1:11" x14ac:dyDescent="0.3">
      <c r="A37">
        <v>39</v>
      </c>
      <c r="B37" s="12">
        <v>45776.881481481498</v>
      </c>
      <c r="C37" s="12">
        <v>45776.881782407399</v>
      </c>
      <c r="D37" t="s">
        <v>39</v>
      </c>
      <c r="E37" t="s">
        <v>42</v>
      </c>
      <c r="F37" t="s">
        <v>49</v>
      </c>
      <c r="G37" t="s">
        <v>50</v>
      </c>
      <c r="H37" s="17">
        <v>47.919672580265157</v>
      </c>
      <c r="I37" s="18">
        <v>62.037280790931874</v>
      </c>
      <c r="J37" s="19">
        <v>48.309458995141014</v>
      </c>
      <c r="K37" s="21">
        <v>57.652783848976306</v>
      </c>
    </row>
    <row r="38" spans="1:11" x14ac:dyDescent="0.3">
      <c r="A38">
        <v>40</v>
      </c>
      <c r="B38" s="12">
        <v>45776.8815972222</v>
      </c>
      <c r="C38" s="12">
        <v>45776.881944444402</v>
      </c>
      <c r="D38" t="s">
        <v>39</v>
      </c>
      <c r="E38" t="s">
        <v>42</v>
      </c>
      <c r="F38" t="s">
        <v>48</v>
      </c>
      <c r="G38" t="s">
        <v>51</v>
      </c>
      <c r="H38" s="17">
        <v>47.919672580265157</v>
      </c>
      <c r="I38" s="18">
        <v>62.037280790931874</v>
      </c>
      <c r="J38" s="19">
        <v>48.309458995141014</v>
      </c>
      <c r="K38" s="21">
        <v>57.652783848976306</v>
      </c>
    </row>
    <row r="39" spans="1:11" x14ac:dyDescent="0.3">
      <c r="A39">
        <v>41</v>
      </c>
      <c r="B39" s="12">
        <v>45777.192013888904</v>
      </c>
      <c r="C39" s="12">
        <v>45777.1926157407</v>
      </c>
      <c r="D39" t="s">
        <v>38</v>
      </c>
      <c r="E39" t="s">
        <v>42</v>
      </c>
      <c r="F39" t="s">
        <v>48</v>
      </c>
      <c r="G39" t="s">
        <v>50</v>
      </c>
      <c r="H39" s="19">
        <v>46.140218952196214</v>
      </c>
      <c r="I39" s="19">
        <v>62.346448458040271</v>
      </c>
      <c r="J39" s="19">
        <v>45.261587837702521</v>
      </c>
      <c r="K39" s="21">
        <v>60.739487582599452</v>
      </c>
    </row>
    <row r="40" spans="1:11" x14ac:dyDescent="0.3">
      <c r="A40">
        <v>42</v>
      </c>
      <c r="B40" s="12">
        <v>45777.2511689815</v>
      </c>
      <c r="C40" s="12">
        <v>45777.2513078704</v>
      </c>
      <c r="D40" t="s">
        <v>38</v>
      </c>
      <c r="E40" t="s">
        <v>40</v>
      </c>
      <c r="F40" t="s">
        <v>45</v>
      </c>
      <c r="G40" t="s">
        <v>51</v>
      </c>
      <c r="H40" s="13"/>
      <c r="I40" s="13"/>
      <c r="J40" s="13"/>
      <c r="K40" s="13"/>
    </row>
    <row r="41" spans="1:11" x14ac:dyDescent="0.3">
      <c r="A41">
        <v>43</v>
      </c>
      <c r="B41" s="12">
        <v>45777.270798611098</v>
      </c>
      <c r="C41" s="12">
        <v>45777.2713194444</v>
      </c>
      <c r="D41" t="s">
        <v>39</v>
      </c>
      <c r="E41" t="s">
        <v>41</v>
      </c>
      <c r="F41" t="s">
        <v>46</v>
      </c>
      <c r="G41" t="s">
        <v>50</v>
      </c>
      <c r="H41" s="13"/>
      <c r="I41" s="13"/>
      <c r="J41" s="13"/>
      <c r="K41" s="13"/>
    </row>
    <row r="42" spans="1:11" x14ac:dyDescent="0.3">
      <c r="A42">
        <v>44</v>
      </c>
      <c r="B42" s="12">
        <v>45777.271435185197</v>
      </c>
      <c r="C42" s="12">
        <v>45777.271782407399</v>
      </c>
      <c r="D42" t="s">
        <v>39</v>
      </c>
      <c r="E42" t="s">
        <v>40</v>
      </c>
      <c r="F42" t="s">
        <v>45</v>
      </c>
      <c r="G42" t="s">
        <v>50</v>
      </c>
      <c r="H42" s="13"/>
      <c r="I42" s="13"/>
      <c r="J42" s="13"/>
      <c r="K42" s="13"/>
    </row>
    <row r="43" spans="1:11" x14ac:dyDescent="0.3">
      <c r="A43">
        <v>45</v>
      </c>
      <c r="B43" s="12">
        <v>45777.271828703699</v>
      </c>
      <c r="C43" s="12">
        <v>45777.272048611099</v>
      </c>
      <c r="D43" t="s">
        <v>38</v>
      </c>
      <c r="E43" t="s">
        <v>42</v>
      </c>
      <c r="F43" t="s">
        <v>46</v>
      </c>
      <c r="G43" t="s">
        <v>50</v>
      </c>
      <c r="H43" s="13"/>
      <c r="I43" s="13"/>
      <c r="J43" s="13"/>
      <c r="K43" s="13"/>
    </row>
    <row r="44" spans="1:11" x14ac:dyDescent="0.3">
      <c r="A44">
        <v>46</v>
      </c>
      <c r="B44" s="12">
        <v>45777.272071759297</v>
      </c>
      <c r="C44" s="12">
        <v>45777.272731481498</v>
      </c>
      <c r="D44" t="s">
        <v>39</v>
      </c>
      <c r="E44" t="s">
        <v>40</v>
      </c>
      <c r="F44" t="s">
        <v>46</v>
      </c>
      <c r="G44" t="s">
        <v>50</v>
      </c>
      <c r="H44" s="13"/>
      <c r="I44" s="13"/>
      <c r="J44" s="13"/>
      <c r="K44" s="13"/>
    </row>
    <row r="45" spans="1:11" x14ac:dyDescent="0.3">
      <c r="A45">
        <v>47</v>
      </c>
      <c r="B45" s="12">
        <v>45777.331550925897</v>
      </c>
      <c r="C45" s="12">
        <v>45777.331851851799</v>
      </c>
      <c r="D45" t="s">
        <v>39</v>
      </c>
      <c r="E45" t="s">
        <v>42</v>
      </c>
      <c r="F45" t="s">
        <v>48</v>
      </c>
      <c r="G45" t="s">
        <v>51</v>
      </c>
      <c r="H45" s="13"/>
      <c r="I45" s="13"/>
      <c r="J45" s="13"/>
      <c r="K45" s="13"/>
    </row>
    <row r="46" spans="1:11" x14ac:dyDescent="0.3">
      <c r="A46">
        <v>48</v>
      </c>
      <c r="B46" s="12">
        <v>45777.403391203698</v>
      </c>
      <c r="C46" s="12">
        <v>45777.403634259303</v>
      </c>
      <c r="D46" t="s">
        <v>39</v>
      </c>
      <c r="E46" t="s">
        <v>41</v>
      </c>
      <c r="F46" t="s">
        <v>46</v>
      </c>
      <c r="G46" t="s">
        <v>50</v>
      </c>
      <c r="H46" s="13"/>
      <c r="I46" s="13"/>
      <c r="J46" s="13"/>
      <c r="K46" s="13"/>
    </row>
    <row r="47" spans="1:11" x14ac:dyDescent="0.3">
      <c r="A47">
        <v>49</v>
      </c>
      <c r="B47" s="12">
        <v>45777.720243055599</v>
      </c>
      <c r="C47" s="12">
        <v>45777.7210416667</v>
      </c>
      <c r="D47" t="s">
        <v>38</v>
      </c>
      <c r="E47" t="s">
        <v>43</v>
      </c>
      <c r="F47" t="s">
        <v>47</v>
      </c>
      <c r="G47" t="s">
        <v>51</v>
      </c>
      <c r="H47" s="13"/>
      <c r="I47" s="13"/>
      <c r="J47" s="13"/>
      <c r="K47" s="13"/>
    </row>
    <row r="48" spans="1:11" x14ac:dyDescent="0.3">
      <c r="B48" s="12"/>
      <c r="C48" s="12"/>
      <c r="G48" t="s">
        <v>66</v>
      </c>
      <c r="H48">
        <f>STDEV(Table139[Location 1 A''50])</f>
        <v>3.1142494116838009</v>
      </c>
      <c r="I48">
        <f>STDEV(Table139[Location 1 C''50])</f>
        <v>1.5002483125040396</v>
      </c>
      <c r="J48">
        <f>STDEV(Table139[Location 2 A''50])</f>
        <v>3.5040843140136553</v>
      </c>
      <c r="K48">
        <f>STDEV(Table139[Location 2 C''50])</f>
        <v>2.335575679964577</v>
      </c>
    </row>
  </sheetData>
  <mergeCells count="2">
    <mergeCell ref="H1:I1"/>
    <mergeCell ref="J1:K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B8802-DF96-4810-916F-D5763B832EF3}">
  <dimension ref="A1:Q48"/>
  <sheetViews>
    <sheetView zoomScale="110" zoomScaleNormal="110" workbookViewId="0">
      <selection activeCell="F10" sqref="F10"/>
    </sheetView>
  </sheetViews>
  <sheetFormatPr defaultColWidth="8.77734375" defaultRowHeight="14.4" x14ac:dyDescent="0.3"/>
  <cols>
    <col min="1" max="1" width="5.33203125" bestFit="1" customWidth="1"/>
    <col min="2" max="2" width="15.21875" bestFit="1" customWidth="1"/>
    <col min="3" max="3" width="16.77734375" bestFit="1" customWidth="1"/>
    <col min="4" max="4" width="15.6640625" bestFit="1" customWidth="1"/>
    <col min="5" max="5" width="19.5546875" bestFit="1" customWidth="1"/>
    <col min="6" max="6" width="14.6640625" bestFit="1" customWidth="1"/>
    <col min="7" max="7" width="39.44140625" customWidth="1"/>
    <col min="8" max="8" width="27.77734375" bestFit="1" customWidth="1"/>
    <col min="9" max="9" width="27.6640625" bestFit="1" customWidth="1"/>
    <col min="10" max="10" width="17" bestFit="1" customWidth="1"/>
    <col min="11" max="11" width="16.77734375" bestFit="1" customWidth="1"/>
    <col min="13" max="13" width="10.77734375" customWidth="1"/>
    <col min="14" max="14" width="17.33203125" customWidth="1"/>
    <col min="15" max="15" width="17.5546875" bestFit="1" customWidth="1"/>
    <col min="16" max="16" width="28.6640625" customWidth="1"/>
  </cols>
  <sheetData>
    <row r="1" spans="1:17" x14ac:dyDescent="0.3">
      <c r="H1" s="25" t="s">
        <v>53</v>
      </c>
      <c r="I1" s="25"/>
      <c r="J1" s="25" t="s">
        <v>54</v>
      </c>
      <c r="K1" s="25"/>
    </row>
    <row r="2" spans="1:17" s="2" customFormat="1" ht="43.2" x14ac:dyDescent="0.3">
      <c r="A2" s="2" t="s">
        <v>0</v>
      </c>
      <c r="B2" s="2" t="s">
        <v>1</v>
      </c>
      <c r="C2" s="2" t="s">
        <v>2</v>
      </c>
      <c r="D2" s="2" t="s">
        <v>37</v>
      </c>
      <c r="E2" s="2" t="s">
        <v>34</v>
      </c>
      <c r="F2" s="2" t="s">
        <v>35</v>
      </c>
      <c r="G2" s="2" t="s">
        <v>36</v>
      </c>
      <c r="H2" s="15" t="s">
        <v>78</v>
      </c>
      <c r="I2" s="16" t="s">
        <v>79</v>
      </c>
      <c r="J2" t="s">
        <v>60</v>
      </c>
      <c r="K2" t="s">
        <v>61</v>
      </c>
      <c r="L2" s="2" t="s">
        <v>76</v>
      </c>
      <c r="M2" s="2" t="s">
        <v>77</v>
      </c>
      <c r="O2" s="22" t="s">
        <v>55</v>
      </c>
      <c r="P2" s="26" t="s">
        <v>74</v>
      </c>
    </row>
    <row r="3" spans="1:17" x14ac:dyDescent="0.3">
      <c r="A3">
        <v>5</v>
      </c>
      <c r="B3" s="12">
        <v>45771.7686805556</v>
      </c>
      <c r="C3" s="12">
        <v>45771.770023148099</v>
      </c>
      <c r="D3" t="s">
        <v>38</v>
      </c>
      <c r="E3" t="s">
        <v>43</v>
      </c>
      <c r="F3" t="s">
        <v>47</v>
      </c>
      <c r="G3" t="s">
        <v>22</v>
      </c>
      <c r="H3" s="17">
        <v>45.585777334450199</v>
      </c>
      <c r="I3" s="18">
        <v>61.171747588290643</v>
      </c>
      <c r="J3" s="17">
        <v>44.595252504289498</v>
      </c>
      <c r="K3" s="18">
        <v>59.207208222888774</v>
      </c>
      <c r="L3" s="27"/>
      <c r="M3" s="27"/>
      <c r="O3" s="23" t="s">
        <v>56</v>
      </c>
    </row>
    <row r="4" spans="1:17" x14ac:dyDescent="0.3">
      <c r="A4">
        <v>6</v>
      </c>
      <c r="B4" s="12">
        <v>45771.891990740703</v>
      </c>
      <c r="C4" s="12">
        <v>45771.892372685201</v>
      </c>
      <c r="D4" t="s">
        <v>39</v>
      </c>
      <c r="E4" t="s">
        <v>42</v>
      </c>
      <c r="F4" t="s">
        <v>48</v>
      </c>
      <c r="G4" t="s">
        <v>22</v>
      </c>
      <c r="H4" s="17">
        <v>42.696204548173554</v>
      </c>
      <c r="I4" s="18">
        <v>59.267350732447248</v>
      </c>
      <c r="J4" s="17">
        <v>43.125935184580946</v>
      </c>
      <c r="K4" s="18">
        <v>58.824571205707613</v>
      </c>
      <c r="L4" s="27"/>
      <c r="M4" s="27"/>
      <c r="O4" s="24" t="s">
        <v>57</v>
      </c>
      <c r="P4" t="s">
        <v>75</v>
      </c>
    </row>
    <row r="5" spans="1:17" x14ac:dyDescent="0.3">
      <c r="A5">
        <v>7</v>
      </c>
      <c r="B5" s="12">
        <v>45772.563993055599</v>
      </c>
      <c r="C5" s="12">
        <v>45772.565856481502</v>
      </c>
      <c r="D5" t="s">
        <v>39</v>
      </c>
      <c r="E5" t="s">
        <v>44</v>
      </c>
      <c r="F5" t="s">
        <v>49</v>
      </c>
      <c r="G5" t="s">
        <v>26</v>
      </c>
      <c r="H5" s="17">
        <v>45.995497750028001</v>
      </c>
      <c r="I5" s="18">
        <v>62.402571624021704</v>
      </c>
      <c r="J5" s="17">
        <v>46.81221271065268</v>
      </c>
      <c r="K5" s="18">
        <v>61.01361196466533</v>
      </c>
      <c r="L5" s="27"/>
      <c r="M5" s="27"/>
    </row>
    <row r="6" spans="1:17" x14ac:dyDescent="0.3">
      <c r="A6">
        <v>8</v>
      </c>
      <c r="B6" s="12">
        <v>45772.830185185201</v>
      </c>
      <c r="C6" s="12">
        <v>45772.830601851798</v>
      </c>
      <c r="D6" t="s">
        <v>39</v>
      </c>
      <c r="E6" t="s">
        <v>42</v>
      </c>
      <c r="F6" t="s">
        <v>46</v>
      </c>
      <c r="G6" t="s">
        <v>26</v>
      </c>
      <c r="H6" s="17">
        <v>42.753175413156079</v>
      </c>
      <c r="I6" s="18">
        <v>60.311538290676772</v>
      </c>
      <c r="J6" s="19">
        <v>43.611910422997852</v>
      </c>
      <c r="K6" s="19">
        <v>58.033242584932026</v>
      </c>
      <c r="L6" s="27"/>
      <c r="M6" s="27"/>
      <c r="O6" t="s">
        <v>67</v>
      </c>
    </row>
    <row r="7" spans="1:17" x14ac:dyDescent="0.3">
      <c r="A7">
        <v>9</v>
      </c>
      <c r="B7" s="12">
        <v>45772.830729166701</v>
      </c>
      <c r="C7" s="12">
        <v>45772.830914351798</v>
      </c>
      <c r="D7" t="s">
        <v>39</v>
      </c>
      <c r="E7" t="s">
        <v>42</v>
      </c>
      <c r="F7" t="s">
        <v>46</v>
      </c>
      <c r="G7" t="s">
        <v>15</v>
      </c>
      <c r="H7" s="17">
        <v>42.753175413156079</v>
      </c>
      <c r="I7" s="18">
        <v>60.311538290676772</v>
      </c>
      <c r="J7" s="19">
        <v>43.611910422997852</v>
      </c>
      <c r="K7" s="19">
        <v>58.033242584932026</v>
      </c>
      <c r="L7" s="27"/>
      <c r="M7" s="27"/>
      <c r="O7" t="s">
        <v>68</v>
      </c>
    </row>
    <row r="8" spans="1:17" x14ac:dyDescent="0.3">
      <c r="A8">
        <v>10</v>
      </c>
      <c r="B8" s="12">
        <v>45772.831168981502</v>
      </c>
      <c r="C8" s="12">
        <v>45772.831331018497</v>
      </c>
      <c r="D8" t="s">
        <v>38</v>
      </c>
      <c r="E8" t="s">
        <v>44</v>
      </c>
      <c r="F8" t="s">
        <v>46</v>
      </c>
      <c r="G8" t="s">
        <v>15</v>
      </c>
      <c r="H8" s="17">
        <v>42.753175413156079</v>
      </c>
      <c r="I8" s="18">
        <v>60.311538290676772</v>
      </c>
      <c r="J8" s="19">
        <v>43.611910422997852</v>
      </c>
      <c r="K8" s="19">
        <v>58.033242584932026</v>
      </c>
      <c r="L8" s="27"/>
      <c r="M8" s="27"/>
      <c r="O8" t="s">
        <v>69</v>
      </c>
    </row>
    <row r="9" spans="1:17" x14ac:dyDescent="0.3">
      <c r="A9">
        <v>11</v>
      </c>
      <c r="B9" s="12">
        <v>45772.831435185202</v>
      </c>
      <c r="C9" s="12">
        <v>45772.831620370402</v>
      </c>
      <c r="D9" t="s">
        <v>39</v>
      </c>
      <c r="E9" t="s">
        <v>42</v>
      </c>
      <c r="F9" t="s">
        <v>48</v>
      </c>
      <c r="G9" t="s">
        <v>15</v>
      </c>
      <c r="H9" s="17">
        <v>42.753175413156079</v>
      </c>
      <c r="I9" s="18">
        <v>60.311538290676772</v>
      </c>
      <c r="J9" s="19">
        <v>43.611910422997852</v>
      </c>
      <c r="K9" s="19">
        <v>58.033242584932026</v>
      </c>
      <c r="L9" s="27"/>
      <c r="M9" s="27"/>
      <c r="O9" t="s">
        <v>53</v>
      </c>
      <c r="P9" t="s">
        <v>70</v>
      </c>
    </row>
    <row r="10" spans="1:17" x14ac:dyDescent="0.3">
      <c r="A10">
        <v>12</v>
      </c>
      <c r="B10" s="12">
        <v>45773.039212962998</v>
      </c>
      <c r="C10" s="12">
        <v>45773.040613425903</v>
      </c>
      <c r="D10" t="s">
        <v>38</v>
      </c>
      <c r="E10" t="s">
        <v>40</v>
      </c>
      <c r="F10" t="s">
        <v>45</v>
      </c>
      <c r="G10" t="s">
        <v>27</v>
      </c>
      <c r="H10" s="17">
        <v>38.435898338025027</v>
      </c>
      <c r="I10" s="18">
        <v>59.239204919101141</v>
      </c>
      <c r="J10" s="17">
        <v>38.732585268411846</v>
      </c>
      <c r="K10" s="18">
        <v>55.726638865316218</v>
      </c>
      <c r="L10" s="27"/>
      <c r="M10" s="27"/>
    </row>
    <row r="11" spans="1:17" x14ac:dyDescent="0.3">
      <c r="A11">
        <v>13</v>
      </c>
      <c r="B11" s="12">
        <v>45773.485729166699</v>
      </c>
      <c r="C11" s="12">
        <v>45773.486342592601</v>
      </c>
      <c r="D11" t="s">
        <v>39</v>
      </c>
      <c r="E11" t="s">
        <v>42</v>
      </c>
      <c r="F11" t="s">
        <v>48</v>
      </c>
      <c r="G11" t="s">
        <v>26</v>
      </c>
      <c r="H11" s="13"/>
      <c r="I11" s="13"/>
      <c r="J11" s="13"/>
      <c r="K11" s="13"/>
      <c r="L11" s="27"/>
      <c r="M11" s="27"/>
      <c r="O11" t="s">
        <v>54</v>
      </c>
      <c r="P11" t="s">
        <v>72</v>
      </c>
      <c r="Q11" t="s">
        <v>71</v>
      </c>
    </row>
    <row r="12" spans="1:17" x14ac:dyDescent="0.3">
      <c r="A12">
        <v>14</v>
      </c>
      <c r="B12" s="12">
        <v>45773.715821759302</v>
      </c>
      <c r="C12" s="12">
        <v>45773.716157407398</v>
      </c>
      <c r="D12" t="s">
        <v>39</v>
      </c>
      <c r="E12" t="s">
        <v>42</v>
      </c>
      <c r="F12" t="s">
        <v>46</v>
      </c>
      <c r="G12" t="s">
        <v>17</v>
      </c>
      <c r="H12" s="13"/>
      <c r="I12" s="13"/>
      <c r="J12" s="13"/>
      <c r="K12" s="13"/>
      <c r="L12" s="27"/>
      <c r="M12" s="27"/>
    </row>
    <row r="13" spans="1:17" x14ac:dyDescent="0.3">
      <c r="A13">
        <v>15</v>
      </c>
      <c r="B13" s="12">
        <v>45773.808159722197</v>
      </c>
      <c r="C13" s="12">
        <v>45773.809039351901</v>
      </c>
      <c r="D13" t="s">
        <v>38</v>
      </c>
      <c r="E13" t="s">
        <v>42</v>
      </c>
      <c r="F13" t="s">
        <v>49</v>
      </c>
      <c r="G13" t="s">
        <v>22</v>
      </c>
      <c r="H13" s="13"/>
      <c r="I13" s="13"/>
      <c r="J13" s="13"/>
      <c r="K13" s="13"/>
      <c r="L13" s="27"/>
      <c r="M13" s="27"/>
      <c r="P13" t="s">
        <v>73</v>
      </c>
    </row>
    <row r="14" spans="1:17" x14ac:dyDescent="0.3">
      <c r="A14">
        <v>16</v>
      </c>
      <c r="B14" s="12">
        <v>45773.8586574074</v>
      </c>
      <c r="C14" s="12">
        <v>45773.8588773148</v>
      </c>
      <c r="D14" t="s">
        <v>38</v>
      </c>
      <c r="E14" t="s">
        <v>42</v>
      </c>
      <c r="F14" t="s">
        <v>48</v>
      </c>
      <c r="G14" t="s">
        <v>26</v>
      </c>
      <c r="H14" s="13"/>
      <c r="I14" s="13"/>
      <c r="J14" s="13"/>
      <c r="K14" s="13"/>
      <c r="L14" s="27"/>
      <c r="M14" s="27"/>
    </row>
    <row r="15" spans="1:17" x14ac:dyDescent="0.3">
      <c r="A15">
        <v>17</v>
      </c>
      <c r="B15" s="12">
        <v>45774.658379629604</v>
      </c>
      <c r="C15" s="12">
        <v>45774.659386574102</v>
      </c>
      <c r="D15" t="s">
        <v>38</v>
      </c>
      <c r="E15" t="s">
        <v>41</v>
      </c>
      <c r="F15" t="s">
        <v>46</v>
      </c>
      <c r="G15" t="s">
        <v>15</v>
      </c>
      <c r="H15" s="13"/>
      <c r="I15" s="13"/>
      <c r="J15" s="13"/>
      <c r="K15" s="13"/>
      <c r="L15" s="27"/>
      <c r="M15" s="27"/>
    </row>
    <row r="16" spans="1:17" x14ac:dyDescent="0.3">
      <c r="A16">
        <v>18</v>
      </c>
      <c r="B16" s="12">
        <v>45774.659456018497</v>
      </c>
      <c r="C16" s="12">
        <v>45774.659594907404</v>
      </c>
      <c r="D16" t="s">
        <v>39</v>
      </c>
      <c r="E16" t="s">
        <v>41</v>
      </c>
      <c r="F16" t="s">
        <v>46</v>
      </c>
      <c r="G16" t="s">
        <v>15</v>
      </c>
      <c r="H16" s="13"/>
      <c r="I16" s="13"/>
      <c r="J16" s="13"/>
      <c r="K16" s="13"/>
      <c r="L16" s="27"/>
      <c r="M16" s="27"/>
    </row>
    <row r="17" spans="1:13" x14ac:dyDescent="0.3">
      <c r="A17">
        <v>19</v>
      </c>
      <c r="B17" s="12">
        <v>45774.659849536998</v>
      </c>
      <c r="C17" s="12">
        <v>45774.660034722197</v>
      </c>
      <c r="D17" t="s">
        <v>39</v>
      </c>
      <c r="E17" t="s">
        <v>42</v>
      </c>
      <c r="F17" t="s">
        <v>46</v>
      </c>
      <c r="G17" t="s">
        <v>15</v>
      </c>
      <c r="H17" s="13"/>
      <c r="I17" s="13"/>
      <c r="J17" s="13"/>
      <c r="K17" s="13"/>
      <c r="L17" s="27"/>
      <c r="M17" s="27"/>
    </row>
    <row r="18" spans="1:13" x14ac:dyDescent="0.3">
      <c r="A18">
        <v>20</v>
      </c>
      <c r="B18" s="12">
        <v>45774.660231481503</v>
      </c>
      <c r="C18" s="12">
        <v>45774.660706018498</v>
      </c>
      <c r="D18" t="s">
        <v>38</v>
      </c>
      <c r="E18" t="s">
        <v>41</v>
      </c>
      <c r="F18" t="s">
        <v>46</v>
      </c>
      <c r="G18" t="s">
        <v>15</v>
      </c>
      <c r="H18" s="13"/>
      <c r="I18" s="13"/>
      <c r="J18" s="13"/>
      <c r="K18" s="13"/>
      <c r="L18" s="27"/>
      <c r="M18" s="27"/>
    </row>
    <row r="19" spans="1:13" x14ac:dyDescent="0.3">
      <c r="A19">
        <v>21</v>
      </c>
      <c r="B19" s="12">
        <v>45774.7823726852</v>
      </c>
      <c r="C19" s="12">
        <v>45774.784027777801</v>
      </c>
      <c r="D19" t="s">
        <v>39</v>
      </c>
      <c r="E19" t="s">
        <v>42</v>
      </c>
      <c r="F19" t="s">
        <v>48</v>
      </c>
      <c r="G19" t="s">
        <v>26</v>
      </c>
      <c r="H19" s="17"/>
      <c r="I19" s="18"/>
      <c r="J19" s="17">
        <v>48.919463992141431</v>
      </c>
      <c r="K19" s="18">
        <v>63.19831337319556</v>
      </c>
      <c r="L19" s="29">
        <v>48.85541472509842</v>
      </c>
      <c r="M19" s="30">
        <v>60.241403290961046</v>
      </c>
    </row>
    <row r="20" spans="1:13" x14ac:dyDescent="0.3">
      <c r="A20">
        <v>22</v>
      </c>
      <c r="B20" s="12">
        <v>45774.784490740698</v>
      </c>
      <c r="C20" s="12">
        <v>45774.784988425898</v>
      </c>
      <c r="D20" t="s">
        <v>39</v>
      </c>
      <c r="E20" t="s">
        <v>42</v>
      </c>
      <c r="F20" t="s">
        <v>48</v>
      </c>
      <c r="G20" t="s">
        <v>26</v>
      </c>
      <c r="H20" s="17"/>
      <c r="I20" s="18"/>
      <c r="J20" s="17">
        <v>48.919463992141431</v>
      </c>
      <c r="K20" s="18">
        <v>63.19831337319556</v>
      </c>
      <c r="L20" s="29">
        <v>48.85541472509842</v>
      </c>
      <c r="M20" s="30">
        <v>60.241403290961046</v>
      </c>
    </row>
    <row r="21" spans="1:13" x14ac:dyDescent="0.3">
      <c r="A21">
        <v>23</v>
      </c>
      <c r="B21" s="12">
        <v>45774.789120370398</v>
      </c>
      <c r="C21" s="12">
        <v>45774.789930555598</v>
      </c>
      <c r="D21" t="s">
        <v>39</v>
      </c>
      <c r="E21" t="s">
        <v>42</v>
      </c>
      <c r="F21" t="s">
        <v>48</v>
      </c>
      <c r="G21" t="s">
        <v>26</v>
      </c>
      <c r="H21" s="17"/>
      <c r="I21" s="18"/>
      <c r="J21" s="17">
        <v>48.919463992141431</v>
      </c>
      <c r="K21" s="18">
        <v>63.19831337319556</v>
      </c>
      <c r="L21" s="29">
        <v>49.338505328284967</v>
      </c>
      <c r="M21" s="30">
        <v>60.825369745664759</v>
      </c>
    </row>
    <row r="22" spans="1:13" x14ac:dyDescent="0.3">
      <c r="A22">
        <v>24</v>
      </c>
      <c r="B22" s="12">
        <v>45774.8256481481</v>
      </c>
      <c r="C22" s="12">
        <v>45774.825983796298</v>
      </c>
      <c r="D22" t="s">
        <v>39</v>
      </c>
      <c r="E22" t="s">
        <v>41</v>
      </c>
      <c r="F22" t="s">
        <v>48</v>
      </c>
      <c r="G22" t="s">
        <v>26</v>
      </c>
      <c r="H22" s="17"/>
      <c r="I22" s="18"/>
      <c r="J22" s="17">
        <v>47.380131310378708</v>
      </c>
      <c r="K22" s="18">
        <v>62.779507046957022</v>
      </c>
      <c r="L22" s="29">
        <v>47.402322036003312</v>
      </c>
      <c r="M22" s="30">
        <v>61.433760759211957</v>
      </c>
    </row>
    <row r="23" spans="1:13" x14ac:dyDescent="0.3">
      <c r="A23">
        <v>25</v>
      </c>
      <c r="B23" s="12">
        <v>45774.851215277798</v>
      </c>
      <c r="C23" s="12">
        <v>45774.851759259298</v>
      </c>
      <c r="D23" t="s">
        <v>38</v>
      </c>
      <c r="E23" t="s">
        <v>42</v>
      </c>
      <c r="F23" t="s">
        <v>48</v>
      </c>
      <c r="G23" t="s">
        <v>26</v>
      </c>
      <c r="H23" s="17"/>
      <c r="I23" s="18"/>
      <c r="J23" s="17">
        <v>47.678091764980465</v>
      </c>
      <c r="K23" s="18">
        <v>63.390253861148231</v>
      </c>
      <c r="L23" s="29">
        <v>48.029312636798132</v>
      </c>
      <c r="M23" s="30">
        <v>59.735723488261087</v>
      </c>
    </row>
    <row r="24" spans="1:13" x14ac:dyDescent="0.3">
      <c r="A24">
        <v>26</v>
      </c>
      <c r="B24" s="12">
        <v>45774.852696759299</v>
      </c>
      <c r="C24" s="12">
        <v>45774.853171296301</v>
      </c>
      <c r="D24" t="s">
        <v>38</v>
      </c>
      <c r="E24" t="s">
        <v>42</v>
      </c>
      <c r="F24" t="s">
        <v>48</v>
      </c>
      <c r="G24" t="s">
        <v>26</v>
      </c>
      <c r="H24" s="17"/>
      <c r="I24" s="18"/>
      <c r="J24" s="17">
        <v>47.678091764980465</v>
      </c>
      <c r="K24" s="18">
        <v>63.390253861148231</v>
      </c>
      <c r="L24" s="29">
        <v>48.029312636798132</v>
      </c>
      <c r="M24" s="30">
        <v>59.735723488261087</v>
      </c>
    </row>
    <row r="25" spans="1:13" x14ac:dyDescent="0.3">
      <c r="A25">
        <v>27</v>
      </c>
      <c r="B25" s="12">
        <v>45774.8573958333</v>
      </c>
      <c r="C25" s="12">
        <v>45774.857627314799</v>
      </c>
      <c r="D25" t="s">
        <v>39</v>
      </c>
      <c r="E25" t="s">
        <v>42</v>
      </c>
      <c r="F25" t="s">
        <v>48</v>
      </c>
      <c r="G25" t="s">
        <v>17</v>
      </c>
      <c r="H25" s="17"/>
      <c r="I25" s="18"/>
      <c r="J25" s="17">
        <v>48.644247917248961</v>
      </c>
      <c r="K25" s="18">
        <v>64.098372560485444</v>
      </c>
      <c r="L25" s="29">
        <v>48.029312636798132</v>
      </c>
      <c r="M25" s="30">
        <v>59.735723488261087</v>
      </c>
    </row>
    <row r="26" spans="1:13" x14ac:dyDescent="0.3">
      <c r="A26">
        <v>28</v>
      </c>
      <c r="B26" s="12">
        <v>45774.988391203697</v>
      </c>
      <c r="C26" s="12">
        <v>45774.988807870403</v>
      </c>
      <c r="D26" t="s">
        <v>39</v>
      </c>
      <c r="E26" t="s">
        <v>42</v>
      </c>
      <c r="F26" t="s">
        <v>48</v>
      </c>
      <c r="G26" t="s">
        <v>26</v>
      </c>
      <c r="H26" s="17"/>
      <c r="I26" s="18"/>
      <c r="J26" s="17">
        <v>46.633046689965312</v>
      </c>
      <c r="K26" s="18">
        <v>61.749400186098413</v>
      </c>
      <c r="L26" s="29">
        <v>46.718124040163374</v>
      </c>
      <c r="M26" s="30">
        <v>63.390717301616235</v>
      </c>
    </row>
    <row r="27" spans="1:13" x14ac:dyDescent="0.3">
      <c r="A27">
        <v>29</v>
      </c>
      <c r="B27" s="12">
        <v>45775.1254050926</v>
      </c>
      <c r="C27" s="12">
        <v>45775.125775462999</v>
      </c>
      <c r="D27" t="s">
        <v>38</v>
      </c>
      <c r="E27" t="s">
        <v>40</v>
      </c>
      <c r="F27" t="s">
        <v>45</v>
      </c>
      <c r="G27" t="s">
        <v>27</v>
      </c>
      <c r="H27" s="19"/>
      <c r="I27" s="19"/>
      <c r="J27" s="19">
        <v>49.910758140190936</v>
      </c>
      <c r="K27" s="19">
        <v>64.38928966490306</v>
      </c>
      <c r="L27" s="31">
        <v>50.262290948708817</v>
      </c>
      <c r="M27" s="32">
        <v>65.485493629651003</v>
      </c>
    </row>
    <row r="28" spans="1:13" x14ac:dyDescent="0.3">
      <c r="A28">
        <v>30</v>
      </c>
      <c r="B28" s="12">
        <v>45775.338020833296</v>
      </c>
      <c r="C28" s="12">
        <v>45775.338194444397</v>
      </c>
      <c r="D28" t="s">
        <v>38</v>
      </c>
      <c r="E28" t="s">
        <v>40</v>
      </c>
      <c r="F28" t="s">
        <v>45</v>
      </c>
      <c r="G28" t="s">
        <v>17</v>
      </c>
      <c r="H28" s="17"/>
      <c r="I28" s="18"/>
      <c r="J28" s="17">
        <v>50.128323747501256</v>
      </c>
      <c r="K28" s="18">
        <v>64.356773223711514</v>
      </c>
      <c r="L28" s="29">
        <v>52.026769634683781</v>
      </c>
      <c r="M28" s="30">
        <v>63.780124032786986</v>
      </c>
    </row>
    <row r="29" spans="1:13" x14ac:dyDescent="0.3">
      <c r="A29">
        <v>31</v>
      </c>
      <c r="B29" s="12">
        <v>45775.437256944402</v>
      </c>
      <c r="C29" s="12">
        <v>45775.4382175926</v>
      </c>
      <c r="D29" t="s">
        <v>38</v>
      </c>
      <c r="E29" t="s">
        <v>40</v>
      </c>
      <c r="F29" t="s">
        <v>48</v>
      </c>
      <c r="G29" t="s">
        <v>22</v>
      </c>
      <c r="H29" s="17"/>
      <c r="I29" s="18"/>
      <c r="J29" s="17">
        <v>42.657202585790053</v>
      </c>
      <c r="K29" s="18">
        <v>61.502299372103479</v>
      </c>
      <c r="L29" s="29">
        <v>37.845808102140971</v>
      </c>
      <c r="M29" s="30">
        <v>56.438854112869393</v>
      </c>
    </row>
    <row r="30" spans="1:13" x14ac:dyDescent="0.3">
      <c r="A30">
        <v>32</v>
      </c>
      <c r="B30" s="12">
        <v>45775.446678240703</v>
      </c>
      <c r="C30" s="12">
        <v>45775.448900463001</v>
      </c>
      <c r="D30" t="s">
        <v>38</v>
      </c>
      <c r="E30" t="s">
        <v>44</v>
      </c>
      <c r="F30" t="s">
        <v>47</v>
      </c>
      <c r="G30" t="s">
        <v>26</v>
      </c>
      <c r="H30" s="17"/>
      <c r="I30" s="18"/>
      <c r="J30" s="17">
        <v>43.225022007592734</v>
      </c>
      <c r="K30" s="18">
        <v>61.323671558483348</v>
      </c>
      <c r="L30" s="29">
        <v>41.358078925727646</v>
      </c>
      <c r="M30" s="30">
        <v>57.323026985704914</v>
      </c>
    </row>
    <row r="31" spans="1:13" x14ac:dyDescent="0.3">
      <c r="A31">
        <v>33</v>
      </c>
      <c r="B31" s="12">
        <v>45775.819305555597</v>
      </c>
      <c r="C31" s="12">
        <v>45775.8203587963</v>
      </c>
      <c r="D31" t="s">
        <v>39</v>
      </c>
      <c r="E31" t="s">
        <v>44</v>
      </c>
      <c r="F31" t="s">
        <v>48</v>
      </c>
      <c r="G31" t="s">
        <v>26</v>
      </c>
      <c r="H31" s="17"/>
      <c r="I31" s="18"/>
      <c r="J31" s="17">
        <v>45.589861314932136</v>
      </c>
      <c r="K31" s="18">
        <v>60.883036792161029</v>
      </c>
      <c r="L31" s="29">
        <v>43.964878764884816</v>
      </c>
      <c r="M31" s="30">
        <v>57.439828231233953</v>
      </c>
    </row>
    <row r="32" spans="1:13" x14ac:dyDescent="0.3">
      <c r="A32">
        <v>34</v>
      </c>
      <c r="B32" s="12">
        <v>45775.819131944401</v>
      </c>
      <c r="C32" s="12">
        <v>45775.8208101852</v>
      </c>
      <c r="D32" t="s">
        <v>39</v>
      </c>
      <c r="E32" t="s">
        <v>42</v>
      </c>
      <c r="F32" t="s">
        <v>48</v>
      </c>
      <c r="G32" t="s">
        <v>26</v>
      </c>
      <c r="H32" s="17"/>
      <c r="I32" s="18"/>
      <c r="J32" s="17">
        <v>45.589861314932136</v>
      </c>
      <c r="K32" s="18">
        <v>60.883036792161029</v>
      </c>
      <c r="L32" s="29">
        <v>43.964878764884816</v>
      </c>
      <c r="M32" s="30">
        <v>57.439828231233953</v>
      </c>
    </row>
    <row r="33" spans="1:13" x14ac:dyDescent="0.3">
      <c r="A33">
        <v>35</v>
      </c>
      <c r="B33" s="12">
        <v>45776.129050925898</v>
      </c>
      <c r="C33" s="12">
        <v>45776.129328703697</v>
      </c>
      <c r="D33" t="s">
        <v>38</v>
      </c>
      <c r="E33" t="s">
        <v>40</v>
      </c>
      <c r="F33" t="s">
        <v>45</v>
      </c>
      <c r="G33" t="s">
        <v>27</v>
      </c>
      <c r="H33" s="19"/>
      <c r="I33" s="19"/>
      <c r="J33" s="19">
        <v>43.915340082664088</v>
      </c>
      <c r="K33" s="19">
        <v>60.630265183594886</v>
      </c>
      <c r="L33" s="31">
        <v>42.680172058823928</v>
      </c>
      <c r="M33" s="32">
        <v>55.865112527418177</v>
      </c>
    </row>
    <row r="34" spans="1:13" x14ac:dyDescent="0.3">
      <c r="A34">
        <v>36</v>
      </c>
      <c r="B34" s="12">
        <v>45776.751504629603</v>
      </c>
      <c r="C34" s="12">
        <v>45776.756481481498</v>
      </c>
      <c r="D34" t="s">
        <v>39</v>
      </c>
      <c r="E34" t="s">
        <v>41</v>
      </c>
      <c r="F34" t="s">
        <v>48</v>
      </c>
      <c r="G34" t="s">
        <v>26</v>
      </c>
      <c r="H34" s="19"/>
      <c r="I34" s="19"/>
      <c r="J34" s="19">
        <v>51.297140261972707</v>
      </c>
      <c r="K34" s="19">
        <v>63.650895637733569</v>
      </c>
      <c r="L34" s="29">
        <v>49.258387539869226</v>
      </c>
      <c r="M34" s="30">
        <v>59.534630405664728</v>
      </c>
    </row>
    <row r="35" spans="1:13" x14ac:dyDescent="0.3">
      <c r="A35">
        <v>37</v>
      </c>
      <c r="B35" s="12">
        <v>45776.769907407397</v>
      </c>
      <c r="C35" s="12">
        <v>45776.770763888897</v>
      </c>
      <c r="D35" t="s">
        <v>39</v>
      </c>
      <c r="E35" t="s">
        <v>42</v>
      </c>
      <c r="F35" t="s">
        <v>48</v>
      </c>
      <c r="G35" t="s">
        <v>26</v>
      </c>
      <c r="H35" s="17"/>
      <c r="I35" s="18"/>
      <c r="J35" s="17">
        <v>50.988421723167534</v>
      </c>
      <c r="K35" s="18">
        <v>63.785899417664552</v>
      </c>
      <c r="L35" s="29">
        <v>51.431196120662086</v>
      </c>
      <c r="M35" s="30">
        <v>61.873200309696813</v>
      </c>
    </row>
    <row r="36" spans="1:13" x14ac:dyDescent="0.3">
      <c r="A36">
        <v>38</v>
      </c>
      <c r="B36" s="12">
        <v>45776.827708333301</v>
      </c>
      <c r="C36" s="12">
        <v>45776.828587962998</v>
      </c>
      <c r="D36" t="s">
        <v>38</v>
      </c>
      <c r="E36" t="s">
        <v>42</v>
      </c>
      <c r="F36" t="s">
        <v>48</v>
      </c>
      <c r="G36" t="s">
        <v>26</v>
      </c>
      <c r="H36" s="17"/>
      <c r="I36" s="18"/>
      <c r="J36" s="17">
        <v>48.60506331579537</v>
      </c>
      <c r="K36" s="18">
        <v>61.764058332475862</v>
      </c>
      <c r="L36" s="29">
        <v>47.366507421709585</v>
      </c>
      <c r="M36" s="30">
        <v>58.188724512233648</v>
      </c>
    </row>
    <row r="37" spans="1:13" x14ac:dyDescent="0.3">
      <c r="A37">
        <v>39</v>
      </c>
      <c r="B37" s="12">
        <v>45776.881481481498</v>
      </c>
      <c r="C37" s="12">
        <v>45776.881782407399</v>
      </c>
      <c r="D37" t="s">
        <v>39</v>
      </c>
      <c r="E37" t="s">
        <v>42</v>
      </c>
      <c r="F37" t="s">
        <v>49</v>
      </c>
      <c r="G37" t="s">
        <v>26</v>
      </c>
      <c r="H37" s="17"/>
      <c r="I37" s="18"/>
      <c r="J37" s="17">
        <v>47.919672580265157</v>
      </c>
      <c r="K37" s="18">
        <v>62.037280790931874</v>
      </c>
      <c r="L37" s="31">
        <v>48.309458995141014</v>
      </c>
      <c r="M37" s="32">
        <v>57.652783848976306</v>
      </c>
    </row>
    <row r="38" spans="1:13" x14ac:dyDescent="0.3">
      <c r="A38">
        <v>40</v>
      </c>
      <c r="B38" s="12">
        <v>45776.8815972222</v>
      </c>
      <c r="C38" s="12">
        <v>45776.881944444402</v>
      </c>
      <c r="D38" t="s">
        <v>39</v>
      </c>
      <c r="E38" t="s">
        <v>42</v>
      </c>
      <c r="F38" t="s">
        <v>48</v>
      </c>
      <c r="G38" t="s">
        <v>22</v>
      </c>
      <c r="H38" s="17"/>
      <c r="I38" s="18"/>
      <c r="J38" s="17">
        <v>47.919672580265157</v>
      </c>
      <c r="K38" s="18">
        <v>62.037280790931874</v>
      </c>
      <c r="L38" s="31">
        <v>48.309458995141014</v>
      </c>
      <c r="M38" s="32">
        <v>57.652783848976306</v>
      </c>
    </row>
    <row r="39" spans="1:13" x14ac:dyDescent="0.3">
      <c r="A39">
        <v>41</v>
      </c>
      <c r="B39" s="12">
        <v>45777.192013888904</v>
      </c>
      <c r="C39" s="12">
        <v>45777.1926157407</v>
      </c>
      <c r="D39" t="s">
        <v>38</v>
      </c>
      <c r="E39" t="s">
        <v>42</v>
      </c>
      <c r="F39" t="s">
        <v>48</v>
      </c>
      <c r="G39" t="s">
        <v>26</v>
      </c>
      <c r="H39" s="19"/>
      <c r="I39" s="19"/>
      <c r="J39" s="19">
        <v>46.140218952196214</v>
      </c>
      <c r="K39" s="19">
        <v>62.346448458040271</v>
      </c>
      <c r="L39" s="31">
        <v>45.261587837702521</v>
      </c>
      <c r="M39" s="32">
        <v>60.739487582599452</v>
      </c>
    </row>
    <row r="40" spans="1:13" x14ac:dyDescent="0.3">
      <c r="A40">
        <v>42</v>
      </c>
      <c r="B40" s="12">
        <v>45777.2511689815</v>
      </c>
      <c r="C40" s="12">
        <v>45777.2513078704</v>
      </c>
      <c r="D40" t="s">
        <v>38</v>
      </c>
      <c r="E40" t="s">
        <v>40</v>
      </c>
      <c r="F40" t="s">
        <v>45</v>
      </c>
      <c r="G40" t="s">
        <v>17</v>
      </c>
      <c r="H40" s="13"/>
      <c r="I40" s="13"/>
      <c r="J40" s="13"/>
      <c r="K40" s="13"/>
      <c r="L40" s="27"/>
      <c r="M40" s="27"/>
    </row>
    <row r="41" spans="1:13" x14ac:dyDescent="0.3">
      <c r="A41">
        <v>43</v>
      </c>
      <c r="B41" s="12">
        <v>45777.270798611098</v>
      </c>
      <c r="C41" s="12">
        <v>45777.2713194444</v>
      </c>
      <c r="D41" t="s">
        <v>39</v>
      </c>
      <c r="E41" t="s">
        <v>41</v>
      </c>
      <c r="F41" t="s">
        <v>46</v>
      </c>
      <c r="G41" t="s">
        <v>26</v>
      </c>
      <c r="H41" s="13"/>
      <c r="I41" s="13"/>
      <c r="J41" s="13"/>
      <c r="K41" s="13"/>
      <c r="L41" s="27"/>
      <c r="M41" s="27"/>
    </row>
    <row r="42" spans="1:13" x14ac:dyDescent="0.3">
      <c r="A42">
        <v>44</v>
      </c>
      <c r="B42" s="12">
        <v>45777.271435185197</v>
      </c>
      <c r="C42" s="12">
        <v>45777.271782407399</v>
      </c>
      <c r="D42" t="s">
        <v>39</v>
      </c>
      <c r="E42" t="s">
        <v>40</v>
      </c>
      <c r="F42" t="s">
        <v>45</v>
      </c>
      <c r="G42" t="s">
        <v>26</v>
      </c>
      <c r="H42" s="13"/>
      <c r="I42" s="13"/>
      <c r="J42" s="13"/>
      <c r="K42" s="13"/>
      <c r="L42" s="27"/>
      <c r="M42" s="27"/>
    </row>
    <row r="43" spans="1:13" x14ac:dyDescent="0.3">
      <c r="A43">
        <v>45</v>
      </c>
      <c r="B43" s="12">
        <v>45777.271828703699</v>
      </c>
      <c r="C43" s="12">
        <v>45777.272048611099</v>
      </c>
      <c r="D43" t="s">
        <v>38</v>
      </c>
      <c r="E43" t="s">
        <v>42</v>
      </c>
      <c r="F43" t="s">
        <v>46</v>
      </c>
      <c r="G43" t="s">
        <v>26</v>
      </c>
      <c r="H43" s="13"/>
      <c r="I43" s="13"/>
      <c r="J43" s="13"/>
      <c r="K43" s="13"/>
      <c r="L43" s="27"/>
      <c r="M43" s="27"/>
    </row>
    <row r="44" spans="1:13" x14ac:dyDescent="0.3">
      <c r="A44">
        <v>46</v>
      </c>
      <c r="B44" s="12">
        <v>45777.272071759297</v>
      </c>
      <c r="C44" s="12">
        <v>45777.272731481498</v>
      </c>
      <c r="D44" t="s">
        <v>39</v>
      </c>
      <c r="E44" t="s">
        <v>40</v>
      </c>
      <c r="F44" t="s">
        <v>46</v>
      </c>
      <c r="G44" t="s">
        <v>26</v>
      </c>
      <c r="H44" s="13"/>
      <c r="I44" s="13"/>
      <c r="J44" s="13"/>
      <c r="K44" s="13"/>
      <c r="L44" s="27"/>
      <c r="M44" s="27"/>
    </row>
    <row r="45" spans="1:13" x14ac:dyDescent="0.3">
      <c r="A45">
        <v>47</v>
      </c>
      <c r="B45" s="12">
        <v>45777.331550925897</v>
      </c>
      <c r="C45" s="12">
        <v>45777.331851851799</v>
      </c>
      <c r="D45" t="s">
        <v>39</v>
      </c>
      <c r="E45" t="s">
        <v>42</v>
      </c>
      <c r="F45" t="s">
        <v>48</v>
      </c>
      <c r="G45" t="s">
        <v>28</v>
      </c>
      <c r="H45" s="13"/>
      <c r="I45" s="13"/>
      <c r="J45" s="13"/>
      <c r="K45" s="13"/>
      <c r="L45" s="27"/>
      <c r="M45" s="27"/>
    </row>
    <row r="46" spans="1:13" x14ac:dyDescent="0.3">
      <c r="A46">
        <v>48</v>
      </c>
      <c r="B46" s="12">
        <v>45777.403391203698</v>
      </c>
      <c r="C46" s="12">
        <v>45777.403634259303</v>
      </c>
      <c r="D46" t="s">
        <v>39</v>
      </c>
      <c r="E46" t="s">
        <v>41</v>
      </c>
      <c r="F46" t="s">
        <v>46</v>
      </c>
      <c r="G46" t="s">
        <v>26</v>
      </c>
      <c r="H46" s="13"/>
      <c r="I46" s="13"/>
      <c r="J46" s="13"/>
      <c r="K46" s="13"/>
      <c r="L46" s="27"/>
      <c r="M46" s="27"/>
    </row>
    <row r="47" spans="1:13" x14ac:dyDescent="0.3">
      <c r="A47">
        <v>49</v>
      </c>
      <c r="B47" s="12">
        <v>45777.720243055599</v>
      </c>
      <c r="C47" s="12">
        <v>45777.7210416667</v>
      </c>
      <c r="D47" t="s">
        <v>38</v>
      </c>
      <c r="E47" t="s">
        <v>43</v>
      </c>
      <c r="F47" t="s">
        <v>47</v>
      </c>
      <c r="G47" t="s">
        <v>29</v>
      </c>
      <c r="H47" s="13"/>
      <c r="I47" s="13"/>
      <c r="J47" s="13"/>
      <c r="K47" s="13"/>
      <c r="L47" s="27"/>
      <c r="M47" s="27"/>
    </row>
    <row r="48" spans="1:13" x14ac:dyDescent="0.3">
      <c r="B48" s="12"/>
      <c r="C48" s="12"/>
      <c r="G48" t="s">
        <v>66</v>
      </c>
      <c r="H48">
        <f>STDEV(Table137[10200 Winged Elm A''50])</f>
        <v>2.2933717321028402</v>
      </c>
      <c r="I48">
        <f>STDEV(Table137[10200 Winged Elm C''50])</f>
        <v>1.0187886303715208</v>
      </c>
      <c r="J48">
        <f>STDEV(Table137[Location 2 A''50])</f>
        <v>2.9565663265597766</v>
      </c>
      <c r="K48">
        <f>STDEV(Table137[Location 2 C''50])</f>
        <v>2.2947261471150129</v>
      </c>
      <c r="L48">
        <f>STDEV(Table137[10089 Loblolly A''50])</f>
        <v>3.4330538609626831</v>
      </c>
      <c r="M48">
        <f>STDEV(Table137[10089 Loblolly C''50])</f>
        <v>2.5125219354989525</v>
      </c>
    </row>
  </sheetData>
  <mergeCells count="2">
    <mergeCell ref="H1:I1"/>
    <mergeCell ref="J1:K1"/>
  </mergeCells>
  <phoneticPr fontId="4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0E458-507D-41E3-BF3C-B9B49072201C}">
  <dimension ref="A3:V26"/>
  <sheetViews>
    <sheetView topLeftCell="H2" zoomScale="120" zoomScaleNormal="120" workbookViewId="0">
      <selection activeCell="I11" activeCellId="1" sqref="I5 I11"/>
    </sheetView>
  </sheetViews>
  <sheetFormatPr defaultRowHeight="14.4" x14ac:dyDescent="0.3"/>
  <cols>
    <col min="1" max="1" width="13.88671875" bestFit="1" customWidth="1"/>
    <col min="2" max="2" width="15.5546875" bestFit="1" customWidth="1"/>
    <col min="3" max="3" width="15.77734375" bestFit="1" customWidth="1"/>
    <col min="4" max="4" width="9.109375" bestFit="1" customWidth="1"/>
    <col min="5" max="5" width="13.5546875" bestFit="1" customWidth="1"/>
    <col min="6" max="6" width="10.109375" bestFit="1" customWidth="1"/>
    <col min="7" max="8" width="10.77734375" bestFit="1" customWidth="1"/>
    <col min="9" max="9" width="13.5546875" bestFit="1" customWidth="1"/>
    <col min="10" max="10" width="14.33203125" bestFit="1" customWidth="1"/>
    <col min="11" max="11" width="12.6640625" bestFit="1" customWidth="1"/>
    <col min="12" max="12" width="13.6640625" bestFit="1" customWidth="1"/>
    <col min="13" max="13" width="12.5546875" bestFit="1" customWidth="1"/>
    <col min="14" max="14" width="15.77734375" bestFit="1" customWidth="1"/>
    <col min="15" max="15" width="13.5546875" bestFit="1" customWidth="1"/>
    <col min="16" max="16" width="9.88671875" bestFit="1" customWidth="1"/>
    <col min="17" max="17" width="11.5546875" bestFit="1" customWidth="1"/>
    <col min="18" max="18" width="12" bestFit="1" customWidth="1"/>
    <col min="19" max="19" width="14.6640625" bestFit="1" customWidth="1"/>
    <col min="20" max="20" width="8.44140625" bestFit="1" customWidth="1"/>
    <col min="21" max="21" width="12.5546875" bestFit="1" customWidth="1"/>
    <col min="22" max="22" width="9.88671875" bestFit="1" customWidth="1"/>
  </cols>
  <sheetData>
    <row r="3" spans="1:22" ht="15" thickBot="1" x14ac:dyDescent="0.35">
      <c r="A3" s="3" t="s">
        <v>33</v>
      </c>
      <c r="B3" s="3" t="s">
        <v>32</v>
      </c>
    </row>
    <row r="4" spans="1:22" x14ac:dyDescent="0.3">
      <c r="A4" s="3" t="s">
        <v>30</v>
      </c>
      <c r="B4" t="s">
        <v>43</v>
      </c>
      <c r="C4" t="s">
        <v>44</v>
      </c>
      <c r="D4" t="s">
        <v>42</v>
      </c>
      <c r="E4" t="s">
        <v>41</v>
      </c>
      <c r="F4" t="s">
        <v>40</v>
      </c>
      <c r="G4" t="s">
        <v>31</v>
      </c>
      <c r="I4" t="s">
        <v>30</v>
      </c>
      <c r="J4" t="s">
        <v>43</v>
      </c>
      <c r="K4" t="s">
        <v>44</v>
      </c>
      <c r="L4" t="s">
        <v>42</v>
      </c>
      <c r="M4" t="s">
        <v>41</v>
      </c>
      <c r="N4" t="s">
        <v>40</v>
      </c>
      <c r="O4" s="6" t="s">
        <v>31</v>
      </c>
      <c r="Q4" s="5" t="s">
        <v>30</v>
      </c>
      <c r="R4" s="5" t="s">
        <v>43</v>
      </c>
      <c r="S4" s="5" t="s">
        <v>44</v>
      </c>
      <c r="T4" s="5" t="s">
        <v>42</v>
      </c>
      <c r="U4" s="5" t="s">
        <v>41</v>
      </c>
      <c r="V4" s="5" t="s">
        <v>40</v>
      </c>
    </row>
    <row r="5" spans="1:22" x14ac:dyDescent="0.3">
      <c r="A5" s="4" t="s">
        <v>15</v>
      </c>
      <c r="C5">
        <v>1</v>
      </c>
      <c r="D5">
        <v>4</v>
      </c>
      <c r="E5">
        <v>3</v>
      </c>
      <c r="F5">
        <v>2</v>
      </c>
      <c r="G5">
        <v>10</v>
      </c>
      <c r="I5" t="s">
        <v>15</v>
      </c>
      <c r="J5" s="5">
        <f>B5/$G5</f>
        <v>0</v>
      </c>
      <c r="K5" s="5">
        <f t="shared" ref="K5:O12" si="0">C5/$G5</f>
        <v>0.1</v>
      </c>
      <c r="L5" s="5">
        <f t="shared" si="0"/>
        <v>0.4</v>
      </c>
      <c r="M5" s="5">
        <f t="shared" si="0"/>
        <v>0.3</v>
      </c>
      <c r="N5" s="5">
        <f t="shared" si="0"/>
        <v>0.2</v>
      </c>
      <c r="O5" s="7">
        <f>G5/$G$12</f>
        <v>0.20408163265306123</v>
      </c>
      <c r="Q5" s="5" t="s">
        <v>50</v>
      </c>
      <c r="R5" s="5">
        <v>0</v>
      </c>
      <c r="S5" s="5">
        <v>0.1</v>
      </c>
      <c r="T5" s="5">
        <v>0.4</v>
      </c>
      <c r="U5" s="5">
        <v>0.3</v>
      </c>
      <c r="V5" s="5">
        <v>0.2</v>
      </c>
    </row>
    <row r="6" spans="1:22" x14ac:dyDescent="0.3">
      <c r="A6" s="4" t="s">
        <v>29</v>
      </c>
      <c r="B6">
        <v>1</v>
      </c>
      <c r="G6">
        <v>1</v>
      </c>
      <c r="I6" s="9" t="s">
        <v>29</v>
      </c>
      <c r="J6" s="10">
        <f>B6/$G6</f>
        <v>1</v>
      </c>
      <c r="K6" s="10">
        <f>C6/$G6</f>
        <v>0</v>
      </c>
      <c r="L6" s="10">
        <f>D6/$G6</f>
        <v>0</v>
      </c>
      <c r="M6" s="10">
        <f>E6/$G6</f>
        <v>0</v>
      </c>
      <c r="N6" s="10">
        <f>F6/$G6</f>
        <v>0</v>
      </c>
      <c r="O6" s="11">
        <f t="shared" ref="O6:O11" si="1">G6/$G$12</f>
        <v>2.0408163265306121E-2</v>
      </c>
      <c r="Q6" s="10" t="s">
        <v>51</v>
      </c>
      <c r="R6" s="10">
        <v>0</v>
      </c>
      <c r="S6" s="10">
        <v>0.125</v>
      </c>
      <c r="T6" s="10">
        <v>0.625</v>
      </c>
      <c r="U6" s="10">
        <v>0.16666666666666666</v>
      </c>
      <c r="V6" s="10">
        <v>8.3333333333333329E-2</v>
      </c>
    </row>
    <row r="7" spans="1:22" x14ac:dyDescent="0.3">
      <c r="A7" s="4" t="s">
        <v>17</v>
      </c>
      <c r="D7">
        <v>2</v>
      </c>
      <c r="E7">
        <v>1</v>
      </c>
      <c r="F7">
        <v>2</v>
      </c>
      <c r="G7">
        <v>5</v>
      </c>
      <c r="I7" s="9" t="s">
        <v>17</v>
      </c>
      <c r="J7" s="10">
        <f t="shared" ref="J7:J12" si="2">B7/$G7</f>
        <v>0</v>
      </c>
      <c r="K7" s="10">
        <f t="shared" si="0"/>
        <v>0</v>
      </c>
      <c r="L7" s="10">
        <f t="shared" si="0"/>
        <v>0.4</v>
      </c>
      <c r="M7" s="10">
        <f t="shared" si="0"/>
        <v>0.2</v>
      </c>
      <c r="N7" s="10">
        <f t="shared" si="0"/>
        <v>0.4</v>
      </c>
      <c r="O7" s="11">
        <f t="shared" si="1"/>
        <v>0.10204081632653061</v>
      </c>
      <c r="Q7" s="5"/>
      <c r="R7" s="5"/>
      <c r="S7" s="5"/>
      <c r="T7" s="5"/>
      <c r="U7" s="5"/>
      <c r="V7" s="5"/>
    </row>
    <row r="8" spans="1:22" x14ac:dyDescent="0.3">
      <c r="A8" s="4" t="s">
        <v>22</v>
      </c>
      <c r="B8">
        <v>1</v>
      </c>
      <c r="D8">
        <v>3</v>
      </c>
      <c r="F8">
        <v>1</v>
      </c>
      <c r="G8">
        <v>5</v>
      </c>
      <c r="I8" s="9" t="s">
        <v>22</v>
      </c>
      <c r="J8" s="10">
        <f t="shared" si="2"/>
        <v>0.2</v>
      </c>
      <c r="K8" s="10">
        <f t="shared" si="0"/>
        <v>0</v>
      </c>
      <c r="L8" s="10">
        <f t="shared" si="0"/>
        <v>0.6</v>
      </c>
      <c r="M8" s="10">
        <f t="shared" si="0"/>
        <v>0</v>
      </c>
      <c r="N8" s="10">
        <f t="shared" si="0"/>
        <v>0.2</v>
      </c>
      <c r="O8" s="11">
        <f t="shared" si="1"/>
        <v>0.10204081632653061</v>
      </c>
      <c r="Q8" s="5"/>
      <c r="R8" s="5"/>
      <c r="S8" s="5"/>
      <c r="T8" s="5"/>
      <c r="U8" s="5"/>
      <c r="V8" s="5"/>
    </row>
    <row r="9" spans="1:22" x14ac:dyDescent="0.3">
      <c r="A9" s="4" t="s">
        <v>27</v>
      </c>
      <c r="F9">
        <v>3</v>
      </c>
      <c r="G9">
        <v>3</v>
      </c>
      <c r="I9" s="9" t="s">
        <v>27</v>
      </c>
      <c r="J9" s="10">
        <f t="shared" si="2"/>
        <v>0</v>
      </c>
      <c r="K9" s="10">
        <f t="shared" si="0"/>
        <v>0</v>
      </c>
      <c r="L9" s="10">
        <f t="shared" si="0"/>
        <v>0</v>
      </c>
      <c r="M9" s="10">
        <f t="shared" si="0"/>
        <v>0</v>
      </c>
      <c r="N9" s="10">
        <f t="shared" si="0"/>
        <v>1</v>
      </c>
      <c r="O9" s="11">
        <f t="shared" si="1"/>
        <v>6.1224489795918366E-2</v>
      </c>
      <c r="Q9" s="5"/>
      <c r="R9" s="5"/>
      <c r="S9" s="5"/>
      <c r="T9" s="5"/>
      <c r="U9" s="5"/>
      <c r="V9" s="5"/>
    </row>
    <row r="10" spans="1:22" x14ac:dyDescent="0.3">
      <c r="A10" s="4" t="s">
        <v>28</v>
      </c>
      <c r="D10">
        <v>1</v>
      </c>
      <c r="G10">
        <v>1</v>
      </c>
      <c r="I10" s="9" t="s">
        <v>28</v>
      </c>
      <c r="J10" s="10">
        <f t="shared" si="2"/>
        <v>0</v>
      </c>
      <c r="K10" s="10">
        <f t="shared" si="0"/>
        <v>0</v>
      </c>
      <c r="L10" s="10">
        <f t="shared" si="0"/>
        <v>1</v>
      </c>
      <c r="M10" s="10">
        <f t="shared" si="0"/>
        <v>0</v>
      </c>
      <c r="N10" s="10">
        <f t="shared" si="0"/>
        <v>0</v>
      </c>
      <c r="O10" s="11">
        <f t="shared" si="1"/>
        <v>2.0408163265306121E-2</v>
      </c>
      <c r="Q10" s="5"/>
      <c r="R10" s="5"/>
      <c r="S10" s="5"/>
      <c r="T10" s="5"/>
      <c r="U10" s="5"/>
      <c r="V10" s="5"/>
    </row>
    <row r="11" spans="1:22" x14ac:dyDescent="0.3">
      <c r="A11" s="4" t="s">
        <v>26</v>
      </c>
      <c r="C11">
        <v>3</v>
      </c>
      <c r="D11">
        <v>15</v>
      </c>
      <c r="E11">
        <v>4</v>
      </c>
      <c r="F11">
        <v>2</v>
      </c>
      <c r="G11">
        <v>24</v>
      </c>
      <c r="I11" t="s">
        <v>26</v>
      </c>
      <c r="J11" s="5">
        <f>B11/$G11</f>
        <v>0</v>
      </c>
      <c r="K11" s="5">
        <f>C11/$G11</f>
        <v>0.125</v>
      </c>
      <c r="L11" s="5">
        <f>D11/$G11</f>
        <v>0.625</v>
      </c>
      <c r="M11" s="5">
        <f>E11/$G11</f>
        <v>0.16666666666666666</v>
      </c>
      <c r="N11" s="5">
        <f>F11/$G11</f>
        <v>8.3333333333333329E-2</v>
      </c>
      <c r="O11" s="7">
        <f t="shared" si="1"/>
        <v>0.48979591836734693</v>
      </c>
      <c r="Q11" s="5"/>
      <c r="R11" s="5"/>
      <c r="S11" s="5"/>
      <c r="T11" s="5"/>
      <c r="U11" s="5"/>
      <c r="V11" s="5"/>
    </row>
    <row r="12" spans="1:22" ht="15" thickBot="1" x14ac:dyDescent="0.35">
      <c r="A12" s="4" t="s">
        <v>31</v>
      </c>
      <c r="B12">
        <v>2</v>
      </c>
      <c r="C12">
        <v>4</v>
      </c>
      <c r="D12">
        <v>25</v>
      </c>
      <c r="E12">
        <v>8</v>
      </c>
      <c r="F12">
        <v>10</v>
      </c>
      <c r="G12">
        <v>49</v>
      </c>
      <c r="I12" t="s">
        <v>31</v>
      </c>
      <c r="J12" s="5">
        <f t="shared" si="2"/>
        <v>4.0816326530612242E-2</v>
      </c>
      <c r="K12" s="5">
        <f t="shared" si="0"/>
        <v>8.1632653061224483E-2</v>
      </c>
      <c r="L12" s="5">
        <f t="shared" si="0"/>
        <v>0.51020408163265307</v>
      </c>
      <c r="M12" s="5">
        <f t="shared" si="0"/>
        <v>0.16326530612244897</v>
      </c>
      <c r="N12" s="5">
        <f t="shared" si="0"/>
        <v>0.20408163265306123</v>
      </c>
      <c r="O12" s="8">
        <f t="shared" si="0"/>
        <v>1</v>
      </c>
      <c r="Q12" s="5"/>
      <c r="R12" s="5"/>
      <c r="S12" s="5"/>
      <c r="T12" s="5"/>
      <c r="U12" s="5"/>
      <c r="V12" s="5"/>
    </row>
    <row r="13" spans="1:22" x14ac:dyDescent="0.3">
      <c r="Q13" s="5"/>
      <c r="R13" s="5"/>
      <c r="S13" s="5"/>
      <c r="T13" s="5"/>
      <c r="U13" s="5"/>
      <c r="V13" s="5"/>
    </row>
    <row r="14" spans="1:22" x14ac:dyDescent="0.3">
      <c r="Q14" s="5"/>
      <c r="R14" s="5"/>
      <c r="S14" s="5"/>
      <c r="T14" s="5"/>
      <c r="U14" s="5"/>
      <c r="V14" s="5"/>
    </row>
    <row r="15" spans="1:22" x14ac:dyDescent="0.3">
      <c r="Q15" s="5"/>
      <c r="R15" s="5"/>
      <c r="S15" s="5"/>
      <c r="T15" s="5"/>
      <c r="U15" s="5"/>
      <c r="V15" s="5"/>
    </row>
    <row r="16" spans="1:22" x14ac:dyDescent="0.3">
      <c r="Q16" s="5"/>
      <c r="R16" s="5"/>
      <c r="S16" s="5"/>
      <c r="T16" s="5"/>
      <c r="U16" s="5"/>
      <c r="V16" s="5"/>
    </row>
    <row r="17" spans="1:22" ht="15" thickBot="1" x14ac:dyDescent="0.35">
      <c r="A17" s="3" t="s">
        <v>33</v>
      </c>
      <c r="B17" s="3" t="s">
        <v>32</v>
      </c>
      <c r="Q17" s="5"/>
      <c r="R17" s="5"/>
      <c r="S17" s="5"/>
      <c r="T17" s="5"/>
      <c r="U17" s="5"/>
      <c r="V17" s="5"/>
    </row>
    <row r="18" spans="1:22" x14ac:dyDescent="0.3">
      <c r="A18" s="3" t="s">
        <v>30</v>
      </c>
      <c r="B18" t="s">
        <v>47</v>
      </c>
      <c r="C18" t="s">
        <v>49</v>
      </c>
      <c r="D18" t="s">
        <v>48</v>
      </c>
      <c r="E18" t="s">
        <v>46</v>
      </c>
      <c r="F18" t="s">
        <v>45</v>
      </c>
      <c r="G18" t="s">
        <v>31</v>
      </c>
      <c r="I18" t="s">
        <v>30</v>
      </c>
      <c r="J18" t="s">
        <v>47</v>
      </c>
      <c r="K18" t="s">
        <v>49</v>
      </c>
      <c r="L18" t="s">
        <v>48</v>
      </c>
      <c r="M18" t="s">
        <v>46</v>
      </c>
      <c r="N18" t="s">
        <v>45</v>
      </c>
      <c r="O18" s="6" t="s">
        <v>31</v>
      </c>
      <c r="Q18" s="5" t="s">
        <v>30</v>
      </c>
      <c r="R18" s="5" t="s">
        <v>47</v>
      </c>
      <c r="S18" s="5" t="s">
        <v>49</v>
      </c>
      <c r="T18" s="5" t="s">
        <v>48</v>
      </c>
      <c r="U18" s="5" t="s">
        <v>46</v>
      </c>
      <c r="V18" s="5" t="s">
        <v>45</v>
      </c>
    </row>
    <row r="19" spans="1:22" x14ac:dyDescent="0.3">
      <c r="A19" s="4" t="s">
        <v>15</v>
      </c>
      <c r="D19">
        <v>1</v>
      </c>
      <c r="E19">
        <v>7</v>
      </c>
      <c r="F19">
        <v>2</v>
      </c>
      <c r="G19">
        <v>10</v>
      </c>
      <c r="I19" t="s">
        <v>15</v>
      </c>
      <c r="J19" s="5">
        <f>B19/$G19</f>
        <v>0</v>
      </c>
      <c r="K19" s="5">
        <f t="shared" ref="K19:K26" si="3">C19/$G19</f>
        <v>0</v>
      </c>
      <c r="L19" s="5">
        <f t="shared" ref="L19:L26" si="4">D19/$G19</f>
        <v>0.1</v>
      </c>
      <c r="M19" s="5">
        <f t="shared" ref="M19:M26" si="5">E19/$G19</f>
        <v>0.7</v>
      </c>
      <c r="N19" s="5">
        <f t="shared" ref="N19:N26" si="6">F19/$G19</f>
        <v>0.2</v>
      </c>
      <c r="O19" s="7">
        <f>G19/$G$12</f>
        <v>0.20408163265306123</v>
      </c>
      <c r="Q19" s="5" t="s">
        <v>50</v>
      </c>
      <c r="R19" s="5">
        <v>0</v>
      </c>
      <c r="S19" s="5">
        <v>0</v>
      </c>
      <c r="T19" s="5">
        <v>0.1</v>
      </c>
      <c r="U19" s="5">
        <v>0.7</v>
      </c>
      <c r="V19" s="5">
        <v>0.2</v>
      </c>
    </row>
    <row r="20" spans="1:22" x14ac:dyDescent="0.3">
      <c r="A20" s="4" t="s">
        <v>29</v>
      </c>
      <c r="B20">
        <v>1</v>
      </c>
      <c r="G20">
        <v>1</v>
      </c>
      <c r="I20" s="9" t="s">
        <v>29</v>
      </c>
      <c r="J20" s="10">
        <f t="shared" ref="J20:J26" si="7">B20/$G20</f>
        <v>1</v>
      </c>
      <c r="K20" s="10">
        <f t="shared" si="3"/>
        <v>0</v>
      </c>
      <c r="L20" s="10">
        <f t="shared" si="4"/>
        <v>0</v>
      </c>
      <c r="M20" s="10">
        <f t="shared" si="5"/>
        <v>0</v>
      </c>
      <c r="N20" s="10">
        <f t="shared" si="6"/>
        <v>0</v>
      </c>
      <c r="O20" s="11">
        <f t="shared" ref="O20:O25" si="8">G20/$G$12</f>
        <v>2.0408163265306121E-2</v>
      </c>
      <c r="Q20" s="10" t="s">
        <v>51</v>
      </c>
      <c r="R20" s="10">
        <v>4.1666666666666664E-2</v>
      </c>
      <c r="S20" s="10">
        <v>8.3333333333333329E-2</v>
      </c>
      <c r="T20" s="10">
        <v>0.625</v>
      </c>
      <c r="U20" s="10">
        <v>0.20833333333333334</v>
      </c>
      <c r="V20" s="10">
        <v>4.1666666666666664E-2</v>
      </c>
    </row>
    <row r="21" spans="1:22" x14ac:dyDescent="0.3">
      <c r="A21" s="4" t="s">
        <v>17</v>
      </c>
      <c r="D21">
        <v>1</v>
      </c>
      <c r="E21">
        <v>1</v>
      </c>
      <c r="F21">
        <v>3</v>
      </c>
      <c r="G21">
        <v>5</v>
      </c>
      <c r="I21" s="9" t="s">
        <v>17</v>
      </c>
      <c r="J21" s="10">
        <f t="shared" si="7"/>
        <v>0</v>
      </c>
      <c r="K21" s="10">
        <f t="shared" si="3"/>
        <v>0</v>
      </c>
      <c r="L21" s="10">
        <f t="shared" si="4"/>
        <v>0.2</v>
      </c>
      <c r="M21" s="10">
        <f t="shared" si="5"/>
        <v>0.2</v>
      </c>
      <c r="N21" s="10">
        <f t="shared" si="6"/>
        <v>0.6</v>
      </c>
      <c r="O21" s="11">
        <f t="shared" si="8"/>
        <v>0.10204081632653061</v>
      </c>
    </row>
    <row r="22" spans="1:22" x14ac:dyDescent="0.3">
      <c r="A22" s="4" t="s">
        <v>22</v>
      </c>
      <c r="B22">
        <v>1</v>
      </c>
      <c r="C22">
        <v>1</v>
      </c>
      <c r="D22">
        <v>3</v>
      </c>
      <c r="G22">
        <v>5</v>
      </c>
      <c r="I22" s="9" t="s">
        <v>22</v>
      </c>
      <c r="J22" s="10">
        <f t="shared" si="7"/>
        <v>0.2</v>
      </c>
      <c r="K22" s="10">
        <f t="shared" si="3"/>
        <v>0.2</v>
      </c>
      <c r="L22" s="10">
        <f t="shared" si="4"/>
        <v>0.6</v>
      </c>
      <c r="M22" s="10">
        <f t="shared" si="5"/>
        <v>0</v>
      </c>
      <c r="N22" s="10">
        <f t="shared" si="6"/>
        <v>0</v>
      </c>
      <c r="O22" s="11">
        <f t="shared" si="8"/>
        <v>0.10204081632653061</v>
      </c>
    </row>
    <row r="23" spans="1:22" x14ac:dyDescent="0.3">
      <c r="A23" s="4" t="s">
        <v>27</v>
      </c>
      <c r="F23">
        <v>3</v>
      </c>
      <c r="G23">
        <v>3</v>
      </c>
      <c r="I23" s="9" t="s">
        <v>27</v>
      </c>
      <c r="J23" s="10">
        <f t="shared" si="7"/>
        <v>0</v>
      </c>
      <c r="K23" s="10">
        <f t="shared" si="3"/>
        <v>0</v>
      </c>
      <c r="L23" s="10">
        <f t="shared" si="4"/>
        <v>0</v>
      </c>
      <c r="M23" s="10">
        <f t="shared" si="5"/>
        <v>0</v>
      </c>
      <c r="N23" s="10">
        <f t="shared" si="6"/>
        <v>1</v>
      </c>
      <c r="O23" s="11">
        <f t="shared" si="8"/>
        <v>6.1224489795918366E-2</v>
      </c>
    </row>
    <row r="24" spans="1:22" x14ac:dyDescent="0.3">
      <c r="A24" s="4" t="s">
        <v>28</v>
      </c>
      <c r="D24">
        <v>1</v>
      </c>
      <c r="G24">
        <v>1</v>
      </c>
      <c r="I24" s="9" t="s">
        <v>28</v>
      </c>
      <c r="J24" s="10">
        <f t="shared" si="7"/>
        <v>0</v>
      </c>
      <c r="K24" s="10">
        <f t="shared" si="3"/>
        <v>0</v>
      </c>
      <c r="L24" s="10">
        <f t="shared" si="4"/>
        <v>1</v>
      </c>
      <c r="M24" s="10">
        <f t="shared" si="5"/>
        <v>0</v>
      </c>
      <c r="N24" s="10">
        <f t="shared" si="6"/>
        <v>0</v>
      </c>
      <c r="O24" s="11">
        <f t="shared" si="8"/>
        <v>2.0408163265306121E-2</v>
      </c>
    </row>
    <row r="25" spans="1:22" x14ac:dyDescent="0.3">
      <c r="A25" s="4" t="s">
        <v>26</v>
      </c>
      <c r="B25">
        <v>1</v>
      </c>
      <c r="C25">
        <v>2</v>
      </c>
      <c r="D25">
        <v>15</v>
      </c>
      <c r="E25">
        <v>5</v>
      </c>
      <c r="F25">
        <v>1</v>
      </c>
      <c r="G25">
        <v>24</v>
      </c>
      <c r="I25" t="s">
        <v>26</v>
      </c>
      <c r="J25" s="5">
        <f t="shared" si="7"/>
        <v>4.1666666666666664E-2</v>
      </c>
      <c r="K25" s="5">
        <f t="shared" si="3"/>
        <v>8.3333333333333329E-2</v>
      </c>
      <c r="L25" s="5">
        <f t="shared" si="4"/>
        <v>0.625</v>
      </c>
      <c r="M25" s="5">
        <f t="shared" si="5"/>
        <v>0.20833333333333334</v>
      </c>
      <c r="N25" s="5">
        <f t="shared" si="6"/>
        <v>4.1666666666666664E-2</v>
      </c>
      <c r="O25" s="7">
        <f t="shared" si="8"/>
        <v>0.48979591836734693</v>
      </c>
    </row>
    <row r="26" spans="1:22" ht="15" thickBot="1" x14ac:dyDescent="0.35">
      <c r="A26" s="4" t="s">
        <v>31</v>
      </c>
      <c r="B26">
        <v>3</v>
      </c>
      <c r="C26">
        <v>3</v>
      </c>
      <c r="D26">
        <v>21</v>
      </c>
      <c r="E26">
        <v>13</v>
      </c>
      <c r="F26">
        <v>9</v>
      </c>
      <c r="G26">
        <v>49</v>
      </c>
      <c r="I26" t="s">
        <v>31</v>
      </c>
      <c r="J26" s="5">
        <f t="shared" si="7"/>
        <v>6.1224489795918366E-2</v>
      </c>
      <c r="K26" s="5">
        <f t="shared" si="3"/>
        <v>6.1224489795918366E-2</v>
      </c>
      <c r="L26" s="5">
        <f t="shared" si="4"/>
        <v>0.42857142857142855</v>
      </c>
      <c r="M26" s="5">
        <f t="shared" si="5"/>
        <v>0.26530612244897961</v>
      </c>
      <c r="N26" s="5">
        <f t="shared" si="6"/>
        <v>0.18367346938775511</v>
      </c>
      <c r="O26" s="8">
        <f t="shared" ref="O26" si="9">G26/$G26</f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41E98-CDD7-47EC-BBB6-CF387F156955}">
  <dimension ref="A3:G21"/>
  <sheetViews>
    <sheetView zoomScaleNormal="100" workbookViewId="0">
      <selection activeCell="H8" sqref="H8"/>
    </sheetView>
  </sheetViews>
  <sheetFormatPr defaultRowHeight="14.4" x14ac:dyDescent="0.3"/>
  <cols>
    <col min="1" max="1" width="12.5546875" bestFit="1" customWidth="1"/>
    <col min="2" max="2" width="15.5546875" bestFit="1" customWidth="1"/>
    <col min="3" max="3" width="15.77734375" bestFit="1" customWidth="1"/>
    <col min="4" max="4" width="9.109375" bestFit="1" customWidth="1"/>
    <col min="5" max="5" width="13.5546875" bestFit="1" customWidth="1"/>
    <col min="6" max="6" width="10.109375" bestFit="1" customWidth="1"/>
    <col min="7" max="8" width="10.77734375" bestFit="1" customWidth="1"/>
    <col min="9" max="9" width="13.5546875" bestFit="1" customWidth="1"/>
    <col min="10" max="10" width="14.33203125" bestFit="1" customWidth="1"/>
    <col min="11" max="11" width="12.6640625" bestFit="1" customWidth="1"/>
    <col min="12" max="12" width="13.6640625" bestFit="1" customWidth="1"/>
    <col min="13" max="13" width="9.109375" bestFit="1" customWidth="1"/>
    <col min="14" max="14" width="15.77734375" bestFit="1" customWidth="1"/>
    <col min="15" max="15" width="13.5546875" bestFit="1" customWidth="1"/>
    <col min="16" max="16" width="9.88671875" bestFit="1" customWidth="1"/>
    <col min="17" max="17" width="11.5546875" bestFit="1" customWidth="1"/>
    <col min="18" max="18" width="10.109375" bestFit="1" customWidth="1"/>
    <col min="19" max="19" width="13.5546875" bestFit="1" customWidth="1"/>
    <col min="20" max="20" width="14.33203125" bestFit="1" customWidth="1"/>
    <col min="21" max="21" width="10.77734375" bestFit="1" customWidth="1"/>
  </cols>
  <sheetData>
    <row r="3" spans="1:7" x14ac:dyDescent="0.3">
      <c r="A3" s="3" t="s">
        <v>33</v>
      </c>
      <c r="B3" s="3" t="s">
        <v>32</v>
      </c>
    </row>
    <row r="4" spans="1:7" x14ac:dyDescent="0.3">
      <c r="A4" s="3" t="s">
        <v>30</v>
      </c>
      <c r="B4" t="s">
        <v>43</v>
      </c>
      <c r="C4" t="s">
        <v>44</v>
      </c>
      <c r="D4" t="s">
        <v>42</v>
      </c>
      <c r="E4" t="s">
        <v>41</v>
      </c>
      <c r="F4" t="s">
        <v>40</v>
      </c>
      <c r="G4" t="s">
        <v>31</v>
      </c>
    </row>
    <row r="5" spans="1:7" x14ac:dyDescent="0.3">
      <c r="A5" s="4" t="s">
        <v>38</v>
      </c>
      <c r="B5">
        <v>2</v>
      </c>
      <c r="C5">
        <v>2</v>
      </c>
      <c r="D5">
        <v>8</v>
      </c>
      <c r="E5">
        <v>3</v>
      </c>
      <c r="F5">
        <v>7</v>
      </c>
      <c r="G5">
        <v>22</v>
      </c>
    </row>
    <row r="6" spans="1:7" x14ac:dyDescent="0.3">
      <c r="A6" s="4" t="s">
        <v>39</v>
      </c>
      <c r="C6">
        <v>2</v>
      </c>
      <c r="D6">
        <v>17</v>
      </c>
      <c r="E6">
        <v>5</v>
      </c>
      <c r="F6">
        <v>3</v>
      </c>
      <c r="G6">
        <v>27</v>
      </c>
    </row>
    <row r="7" spans="1:7" x14ac:dyDescent="0.3">
      <c r="A7" s="4" t="s">
        <v>31</v>
      </c>
      <c r="B7">
        <v>2</v>
      </c>
      <c r="C7">
        <v>4</v>
      </c>
      <c r="D7">
        <v>25</v>
      </c>
      <c r="E7">
        <v>8</v>
      </c>
      <c r="F7">
        <v>10</v>
      </c>
      <c r="G7">
        <v>49</v>
      </c>
    </row>
    <row r="17" spans="1:7" x14ac:dyDescent="0.3">
      <c r="A17" s="3" t="s">
        <v>33</v>
      </c>
      <c r="B17" s="3" t="s">
        <v>32</v>
      </c>
    </row>
    <row r="18" spans="1:7" x14ac:dyDescent="0.3">
      <c r="A18" s="3" t="s">
        <v>30</v>
      </c>
      <c r="B18" t="s">
        <v>47</v>
      </c>
      <c r="C18" t="s">
        <v>49</v>
      </c>
      <c r="D18" t="s">
        <v>48</v>
      </c>
      <c r="E18" t="s">
        <v>46</v>
      </c>
      <c r="F18" t="s">
        <v>45</v>
      </c>
      <c r="G18" t="s">
        <v>31</v>
      </c>
    </row>
    <row r="19" spans="1:7" x14ac:dyDescent="0.3">
      <c r="A19" s="4" t="s">
        <v>38</v>
      </c>
      <c r="B19">
        <v>3</v>
      </c>
      <c r="C19">
        <v>1</v>
      </c>
      <c r="D19">
        <v>6</v>
      </c>
      <c r="E19">
        <v>5</v>
      </c>
      <c r="F19">
        <v>7</v>
      </c>
      <c r="G19">
        <v>22</v>
      </c>
    </row>
    <row r="20" spans="1:7" x14ac:dyDescent="0.3">
      <c r="A20" s="4" t="s">
        <v>39</v>
      </c>
      <c r="C20">
        <v>2</v>
      </c>
      <c r="D20">
        <v>15</v>
      </c>
      <c r="E20">
        <v>8</v>
      </c>
      <c r="F20">
        <v>2</v>
      </c>
      <c r="G20">
        <v>27</v>
      </c>
    </row>
    <row r="21" spans="1:7" x14ac:dyDescent="0.3">
      <c r="A21" s="4" t="s">
        <v>31</v>
      </c>
      <c r="B21">
        <v>3</v>
      </c>
      <c r="C21">
        <v>3</v>
      </c>
      <c r="D21">
        <v>21</v>
      </c>
      <c r="E21">
        <v>13</v>
      </c>
      <c r="F21">
        <v>9</v>
      </c>
      <c r="G21">
        <v>49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65866-A2F5-4DA6-BA93-9C0E1FC04644}">
  <dimension ref="A3:E33"/>
  <sheetViews>
    <sheetView zoomScale="140" zoomScaleNormal="140" workbookViewId="0">
      <selection activeCell="B6" sqref="B6"/>
    </sheetView>
  </sheetViews>
  <sheetFormatPr defaultRowHeight="14.4" x14ac:dyDescent="0.3"/>
  <cols>
    <col min="1" max="1" width="12.5546875" bestFit="1" customWidth="1"/>
    <col min="2" max="2" width="23.88671875" bestFit="1" customWidth="1"/>
    <col min="3" max="3" width="23.77734375" bestFit="1" customWidth="1"/>
    <col min="4" max="4" width="23.88671875" bestFit="1" customWidth="1"/>
    <col min="5" max="5" width="23.77734375" bestFit="1" customWidth="1"/>
    <col min="6" max="6" width="10.109375" bestFit="1" customWidth="1"/>
    <col min="7" max="7" width="10.77734375" bestFit="1" customWidth="1"/>
    <col min="8" max="8" width="11" bestFit="1" customWidth="1"/>
    <col min="9" max="24" width="16.109375" bestFit="1" customWidth="1"/>
    <col min="25" max="25" width="19.44140625" bestFit="1" customWidth="1"/>
    <col min="26" max="26" width="19.33203125" bestFit="1" customWidth="1"/>
    <col min="27" max="27" width="17.109375" bestFit="1" customWidth="1"/>
    <col min="28" max="28" width="16.88671875" bestFit="1" customWidth="1"/>
  </cols>
  <sheetData>
    <row r="3" spans="1:5" x14ac:dyDescent="0.3">
      <c r="A3" s="3" t="s">
        <v>30</v>
      </c>
      <c r="B3" t="s">
        <v>62</v>
      </c>
      <c r="C3" t="s">
        <v>63</v>
      </c>
      <c r="D3" t="s">
        <v>64</v>
      </c>
      <c r="E3" t="s">
        <v>65</v>
      </c>
    </row>
    <row r="4" spans="1:5" x14ac:dyDescent="0.3">
      <c r="A4" s="4" t="s">
        <v>43</v>
      </c>
      <c r="B4" s="20">
        <v>45.585777334450199</v>
      </c>
      <c r="C4" s="20">
        <v>61.171747588290643</v>
      </c>
      <c r="D4" s="20">
        <v>44.595252504289498</v>
      </c>
      <c r="E4" s="20">
        <v>59.207208222888774</v>
      </c>
    </row>
    <row r="5" spans="1:5" x14ac:dyDescent="0.3">
      <c r="A5" s="4" t="s">
        <v>44</v>
      </c>
      <c r="B5" s="20">
        <v>44.390889121427236</v>
      </c>
      <c r="C5" s="20">
        <v>61.230204566335708</v>
      </c>
      <c r="D5" s="20">
        <v>43.936770206065752</v>
      </c>
      <c r="E5" s="20">
        <v>58.452427441634057</v>
      </c>
    </row>
    <row r="6" spans="1:5" x14ac:dyDescent="0.3">
      <c r="A6" s="4" t="s">
        <v>42</v>
      </c>
      <c r="B6" s="20">
        <v>46.794735962815459</v>
      </c>
      <c r="C6" s="20">
        <v>62.075246516185295</v>
      </c>
      <c r="D6" s="20">
        <v>46.850597136344412</v>
      </c>
      <c r="E6" s="20">
        <v>59.43395125812981</v>
      </c>
    </row>
    <row r="7" spans="1:5" x14ac:dyDescent="0.3">
      <c r="A7" s="4" t="s">
        <v>41</v>
      </c>
      <c r="B7" s="20">
        <v>49.338635786175708</v>
      </c>
      <c r="C7" s="20">
        <v>63.215201342345296</v>
      </c>
      <c r="D7" s="20">
        <v>48.330354787936272</v>
      </c>
      <c r="E7" s="20">
        <v>60.484195582438346</v>
      </c>
    </row>
    <row r="8" spans="1:5" x14ac:dyDescent="0.3">
      <c r="A8" s="4" t="s">
        <v>40</v>
      </c>
      <c r="B8" s="20">
        <v>45.009504578834274</v>
      </c>
      <c r="C8" s="20">
        <v>62.023566472682816</v>
      </c>
      <c r="D8" s="20">
        <v>44.309525202553871</v>
      </c>
      <c r="E8" s="20">
        <v>59.45924463360835</v>
      </c>
    </row>
    <row r="9" spans="1:5" x14ac:dyDescent="0.3">
      <c r="A9" s="4" t="s">
        <v>31</v>
      </c>
      <c r="B9" s="20">
        <v>46.289125505329125</v>
      </c>
      <c r="C9" s="20">
        <v>61.997241092306488</v>
      </c>
      <c r="D9" s="20">
        <v>46.034855870174141</v>
      </c>
      <c r="E9" s="20">
        <v>59.367541507260349</v>
      </c>
    </row>
    <row r="27" spans="1:5" x14ac:dyDescent="0.3">
      <c r="A27" s="3" t="s">
        <v>30</v>
      </c>
      <c r="B27" t="s">
        <v>62</v>
      </c>
      <c r="C27" t="s">
        <v>63</v>
      </c>
      <c r="D27" t="s">
        <v>64</v>
      </c>
      <c r="E27" t="s">
        <v>65</v>
      </c>
    </row>
    <row r="28" spans="1:5" x14ac:dyDescent="0.3">
      <c r="A28" s="4" t="s">
        <v>47</v>
      </c>
      <c r="B28" s="20">
        <v>44.40539967102147</v>
      </c>
      <c r="C28" s="20">
        <v>61.247709573386999</v>
      </c>
      <c r="D28" s="20">
        <v>42.976665715008572</v>
      </c>
      <c r="E28" s="20">
        <v>58.265117604296847</v>
      </c>
    </row>
    <row r="29" spans="1:5" x14ac:dyDescent="0.3">
      <c r="A29" s="4" t="s">
        <v>49</v>
      </c>
      <c r="B29" s="20">
        <v>46.957585165146583</v>
      </c>
      <c r="C29" s="20">
        <v>62.219926207476789</v>
      </c>
      <c r="D29" s="20">
        <v>47.560835852896844</v>
      </c>
      <c r="E29" s="20">
        <v>59.333197906820814</v>
      </c>
    </row>
    <row r="30" spans="1:5" x14ac:dyDescent="0.3">
      <c r="A30" s="4" t="s">
        <v>48</v>
      </c>
      <c r="B30" s="20">
        <v>47.167156857464391</v>
      </c>
      <c r="C30" s="20">
        <v>62.301920680656657</v>
      </c>
      <c r="D30" s="20">
        <v>46.633237106645375</v>
      </c>
      <c r="E30" s="20">
        <v>59.52805421546369</v>
      </c>
    </row>
    <row r="31" spans="1:5" x14ac:dyDescent="0.3">
      <c r="A31" s="4" t="s">
        <v>46</v>
      </c>
      <c r="B31" s="20">
        <v>42.753175413156079</v>
      </c>
      <c r="C31" s="20">
        <v>60.311538290676772</v>
      </c>
      <c r="D31" s="20">
        <v>43.611910422997852</v>
      </c>
      <c r="E31" s="20">
        <v>58.033242584932026</v>
      </c>
    </row>
    <row r="32" spans="1:5" x14ac:dyDescent="0.3">
      <c r="A32" s="4" t="s">
        <v>45</v>
      </c>
      <c r="B32" s="20">
        <v>45.59758007709533</v>
      </c>
      <c r="C32" s="20">
        <v>62.15388324782765</v>
      </c>
      <c r="D32" s="20">
        <v>45.925454477657091</v>
      </c>
      <c r="E32" s="20">
        <v>60.214342263793093</v>
      </c>
    </row>
    <row r="33" spans="1:5" x14ac:dyDescent="0.3">
      <c r="A33" s="4" t="s">
        <v>31</v>
      </c>
      <c r="B33" s="20">
        <v>46.289125505329125</v>
      </c>
      <c r="C33" s="20">
        <v>61.997241092306488</v>
      </c>
      <c r="D33" s="20">
        <v>46.03485587017412</v>
      </c>
      <c r="E33" s="20">
        <v>59.367541507260341</v>
      </c>
    </row>
  </sheetData>
  <pageMargins left="0.7" right="0.7" top="0.75" bottom="0.75" header="0.3" footer="0.3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C8737-4D6C-49FA-B8A7-95BE0A0D264C}">
  <dimension ref="A3:E31"/>
  <sheetViews>
    <sheetView tabSelected="1" topLeftCell="A6" workbookViewId="0">
      <selection activeCell="A19" sqref="A19"/>
    </sheetView>
  </sheetViews>
  <sheetFormatPr defaultRowHeight="14.4" x14ac:dyDescent="0.3"/>
  <cols>
    <col min="1" max="1" width="18.6640625" bestFit="1" customWidth="1"/>
    <col min="2" max="2" width="23.6640625" bestFit="1" customWidth="1"/>
    <col min="3" max="3" width="23.5546875" bestFit="1" customWidth="1"/>
    <col min="4" max="4" width="23.6640625" bestFit="1" customWidth="1"/>
    <col min="5" max="7" width="23.5546875" bestFit="1" customWidth="1"/>
    <col min="8" max="8" width="15.77734375" bestFit="1" customWidth="1"/>
    <col min="9" max="9" width="9.109375" bestFit="1" customWidth="1"/>
    <col min="10" max="10" width="13.5546875" bestFit="1" customWidth="1"/>
    <col min="11" max="11" width="10.109375" bestFit="1" customWidth="1"/>
    <col min="12" max="12" width="23.6640625" bestFit="1" customWidth="1"/>
    <col min="13" max="13" width="15.77734375" bestFit="1" customWidth="1"/>
    <col min="14" max="14" width="9.109375" bestFit="1" customWidth="1"/>
    <col min="15" max="15" width="13.5546875" bestFit="1" customWidth="1"/>
    <col min="16" max="16" width="10.109375" bestFit="1" customWidth="1"/>
    <col min="17" max="17" width="23.5546875" bestFit="1" customWidth="1"/>
    <col min="18" max="18" width="15.77734375" bestFit="1" customWidth="1"/>
    <col min="19" max="19" width="9.109375" bestFit="1" customWidth="1"/>
    <col min="20" max="20" width="13.5546875" bestFit="1" customWidth="1"/>
    <col min="21" max="21" width="10.109375" bestFit="1" customWidth="1"/>
    <col min="22" max="22" width="28.44140625" bestFit="1" customWidth="1"/>
    <col min="23" max="23" width="28.33203125" bestFit="1" customWidth="1"/>
    <col min="24" max="24" width="28.44140625" bestFit="1" customWidth="1"/>
    <col min="25" max="25" width="28.33203125" bestFit="1" customWidth="1"/>
    <col min="26" max="29" width="23.6640625" bestFit="1" customWidth="1"/>
    <col min="30" max="30" width="9.109375" bestFit="1" customWidth="1"/>
    <col min="31" max="35" width="15.77734375" bestFit="1" customWidth="1"/>
    <col min="36" max="36" width="9.88671875" bestFit="1" customWidth="1"/>
    <col min="37" max="41" width="23.5546875" bestFit="1" customWidth="1"/>
    <col min="42" max="42" width="9.109375" bestFit="1" customWidth="1"/>
    <col min="43" max="47" width="15.77734375" bestFit="1" customWidth="1"/>
    <col min="48" max="48" width="9.88671875" bestFit="1" customWidth="1"/>
    <col min="49" max="49" width="28.44140625" bestFit="1" customWidth="1"/>
    <col min="50" max="50" width="28.33203125" bestFit="1" customWidth="1"/>
    <col min="51" max="51" width="28.44140625" bestFit="1" customWidth="1"/>
    <col min="52" max="52" width="28.33203125" bestFit="1" customWidth="1"/>
  </cols>
  <sheetData>
    <row r="3" spans="1:5" x14ac:dyDescent="0.3">
      <c r="A3" s="3" t="s">
        <v>30</v>
      </c>
      <c r="B3" t="s">
        <v>62</v>
      </c>
      <c r="C3" t="s">
        <v>63</v>
      </c>
      <c r="D3" t="s">
        <v>64</v>
      </c>
      <c r="E3" t="s">
        <v>65</v>
      </c>
    </row>
    <row r="4" spans="1:5" x14ac:dyDescent="0.3">
      <c r="A4" s="4" t="s">
        <v>51</v>
      </c>
      <c r="B4" s="20">
        <v>45.543713919367697</v>
      </c>
      <c r="C4" s="20">
        <v>61.854731559507705</v>
      </c>
      <c r="D4" s="20">
        <v>45.067509481508765</v>
      </c>
      <c r="E4" s="20">
        <v>59.190723325986177</v>
      </c>
    </row>
    <row r="5" spans="1:5" x14ac:dyDescent="0.3">
      <c r="A5" s="28" t="s">
        <v>43</v>
      </c>
      <c r="B5" s="20">
        <v>45.585777334450199</v>
      </c>
      <c r="C5" s="20">
        <v>61.171747588290643</v>
      </c>
      <c r="D5" s="20">
        <v>44.595252504289498</v>
      </c>
      <c r="E5" s="20">
        <v>59.207208222888774</v>
      </c>
    </row>
    <row r="6" spans="1:5" x14ac:dyDescent="0.3">
      <c r="A6" s="28" t="s">
        <v>42</v>
      </c>
      <c r="B6" s="20">
        <v>46.420041681895896</v>
      </c>
      <c r="C6" s="20">
        <v>61.801001361288193</v>
      </c>
      <c r="D6" s="20">
        <v>46.488235605506702</v>
      </c>
      <c r="E6" s="20">
        <v>58.737692847648333</v>
      </c>
    </row>
    <row r="7" spans="1:5" x14ac:dyDescent="0.3">
      <c r="A7" s="28" t="s">
        <v>40</v>
      </c>
      <c r="B7" s="20">
        <v>45.009504578834274</v>
      </c>
      <c r="C7" s="20">
        <v>62.023566472682816</v>
      </c>
      <c r="D7" s="20">
        <v>44.309525202553871</v>
      </c>
      <c r="E7" s="20">
        <v>59.45924463360835</v>
      </c>
    </row>
    <row r="8" spans="1:5" x14ac:dyDescent="0.3">
      <c r="A8" s="4" t="s">
        <v>50</v>
      </c>
      <c r="B8" s="20">
        <v>46.624560719011782</v>
      </c>
      <c r="C8" s="20">
        <v>62.061370382065959</v>
      </c>
      <c r="D8" s="20">
        <v>46.470161745073526</v>
      </c>
      <c r="E8" s="20">
        <v>59.44710968883372</v>
      </c>
    </row>
    <row r="9" spans="1:5" x14ac:dyDescent="0.3">
      <c r="A9" s="28" t="s">
        <v>44</v>
      </c>
      <c r="B9" s="20">
        <v>44.390889121427236</v>
      </c>
      <c r="C9" s="20">
        <v>61.230204566335708</v>
      </c>
      <c r="D9" s="20">
        <v>43.936770206065752</v>
      </c>
      <c r="E9" s="20">
        <v>58.452427441634057</v>
      </c>
    </row>
    <row r="10" spans="1:5" x14ac:dyDescent="0.3">
      <c r="A10" s="28" t="s">
        <v>42</v>
      </c>
      <c r="B10" s="20">
        <v>46.875027594441086</v>
      </c>
      <c r="C10" s="20">
        <v>62.134013335091822</v>
      </c>
      <c r="D10" s="20">
        <v>46.928246035809643</v>
      </c>
      <c r="E10" s="20">
        <v>59.583149488947257</v>
      </c>
    </row>
    <row r="11" spans="1:5" x14ac:dyDescent="0.3">
      <c r="A11" s="28" t="s">
        <v>41</v>
      </c>
      <c r="B11" s="20">
        <v>49.338635786175708</v>
      </c>
      <c r="C11" s="20">
        <v>63.215201342345296</v>
      </c>
      <c r="D11" s="20">
        <v>48.330354787936272</v>
      </c>
      <c r="E11" s="20">
        <v>60.484195582438346</v>
      </c>
    </row>
    <row r="12" spans="1:5" x14ac:dyDescent="0.3">
      <c r="A12" s="28" t="s">
        <v>40</v>
      </c>
      <c r="B12" s="20"/>
      <c r="C12" s="20"/>
      <c r="D12" s="20"/>
      <c r="E12" s="20"/>
    </row>
    <row r="13" spans="1:5" x14ac:dyDescent="0.3">
      <c r="A13" s="4" t="s">
        <v>31</v>
      </c>
      <c r="B13" s="20">
        <v>46.289125505329132</v>
      </c>
      <c r="C13" s="20">
        <v>61.997241092306488</v>
      </c>
      <c r="D13" s="20">
        <v>46.034855870174127</v>
      </c>
      <c r="E13" s="20">
        <v>59.367541507260349</v>
      </c>
    </row>
    <row r="18" spans="1:5" x14ac:dyDescent="0.3">
      <c r="A18" s="3" t="s">
        <v>30</v>
      </c>
      <c r="B18" t="s">
        <v>62</v>
      </c>
      <c r="C18" t="s">
        <v>63</v>
      </c>
      <c r="D18" t="s">
        <v>64</v>
      </c>
      <c r="E18" t="s">
        <v>65</v>
      </c>
    </row>
    <row r="19" spans="1:5" x14ac:dyDescent="0.3">
      <c r="A19" s="4" t="s">
        <v>51</v>
      </c>
      <c r="B19" s="20">
        <v>45.543713919367697</v>
      </c>
      <c r="C19" s="20">
        <v>61.854731559507705</v>
      </c>
      <c r="D19" s="20">
        <v>45.067509481508779</v>
      </c>
      <c r="E19" s="20">
        <v>59.190723325986177</v>
      </c>
    </row>
    <row r="20" spans="1:5" x14ac:dyDescent="0.3">
      <c r="A20" s="28" t="s">
        <v>47</v>
      </c>
      <c r="B20" s="20">
        <v>45.585777334450199</v>
      </c>
      <c r="C20" s="20">
        <v>61.171747588290643</v>
      </c>
      <c r="D20" s="20">
        <v>44.595252504289498</v>
      </c>
      <c r="E20" s="20">
        <v>59.207208222888774</v>
      </c>
    </row>
    <row r="21" spans="1:5" x14ac:dyDescent="0.3">
      <c r="A21" s="28" t="s">
        <v>49</v>
      </c>
      <c r="B21" s="20"/>
      <c r="C21" s="20"/>
      <c r="D21" s="20"/>
      <c r="E21" s="20"/>
    </row>
    <row r="22" spans="1:5" x14ac:dyDescent="0.3">
      <c r="A22" s="28" t="s">
        <v>48</v>
      </c>
      <c r="B22" s="20">
        <v>45.479331907869437</v>
      </c>
      <c r="C22" s="20">
        <v>61.72632586399201</v>
      </c>
      <c r="D22" s="20">
        <v>44.327628729665264</v>
      </c>
      <c r="E22" s="20">
        <v>58.162983163953598</v>
      </c>
    </row>
    <row r="23" spans="1:5" x14ac:dyDescent="0.3">
      <c r="A23" s="28" t="s">
        <v>46</v>
      </c>
      <c r="B23" s="20"/>
      <c r="C23" s="20"/>
      <c r="D23" s="20"/>
      <c r="E23" s="20"/>
    </row>
    <row r="24" spans="1:5" x14ac:dyDescent="0.3">
      <c r="A24" s="28" t="s">
        <v>45</v>
      </c>
      <c r="B24" s="20">
        <v>45.59758007709533</v>
      </c>
      <c r="C24" s="20">
        <v>62.15388324782765</v>
      </c>
      <c r="D24" s="20">
        <v>45.925454477657091</v>
      </c>
      <c r="E24" s="20">
        <v>60.214342263793093</v>
      </c>
    </row>
    <row r="25" spans="1:5" x14ac:dyDescent="0.3">
      <c r="A25" s="4" t="s">
        <v>50</v>
      </c>
      <c r="B25" s="20">
        <v>46.624560719011782</v>
      </c>
      <c r="C25" s="20">
        <v>62.061370382065945</v>
      </c>
      <c r="D25" s="20">
        <v>46.470161745073533</v>
      </c>
      <c r="E25" s="20">
        <v>59.447109688833713</v>
      </c>
    </row>
    <row r="26" spans="1:5" x14ac:dyDescent="0.3">
      <c r="A26" s="28" t="s">
        <v>47</v>
      </c>
      <c r="B26" s="20">
        <v>43.225022007592734</v>
      </c>
      <c r="C26" s="20">
        <v>61.323671558483348</v>
      </c>
      <c r="D26" s="20">
        <v>41.358078925727646</v>
      </c>
      <c r="E26" s="20">
        <v>57.323026985704914</v>
      </c>
    </row>
    <row r="27" spans="1:5" x14ac:dyDescent="0.3">
      <c r="A27" s="28" t="s">
        <v>49</v>
      </c>
      <c r="B27" s="20">
        <v>46.957585165146583</v>
      </c>
      <c r="C27" s="20">
        <v>62.219926207476789</v>
      </c>
      <c r="D27" s="20">
        <v>47.560835852896844</v>
      </c>
      <c r="E27" s="20">
        <v>59.333197906820814</v>
      </c>
    </row>
    <row r="28" spans="1:5" x14ac:dyDescent="0.3">
      <c r="A28" s="28" t="s">
        <v>48</v>
      </c>
      <c r="B28" s="20">
        <v>47.649392557348676</v>
      </c>
      <c r="C28" s="20">
        <v>62.466376342560842</v>
      </c>
      <c r="D28" s="20">
        <v>47.291982357211126</v>
      </c>
      <c r="E28" s="20">
        <v>59.918074515895128</v>
      </c>
    </row>
    <row r="29" spans="1:5" x14ac:dyDescent="0.3">
      <c r="A29" s="28" t="s">
        <v>46</v>
      </c>
      <c r="B29" s="20">
        <v>42.753175413156079</v>
      </c>
      <c r="C29" s="20">
        <v>60.311538290676772</v>
      </c>
      <c r="D29" s="20">
        <v>43.611910422997852</v>
      </c>
      <c r="E29" s="20">
        <v>58.033242584932026</v>
      </c>
    </row>
    <row r="30" spans="1:5" x14ac:dyDescent="0.3">
      <c r="A30" s="28" t="s">
        <v>45</v>
      </c>
      <c r="B30" s="20"/>
      <c r="C30" s="20"/>
      <c r="D30" s="20"/>
      <c r="E30" s="20"/>
    </row>
    <row r="31" spans="1:5" x14ac:dyDescent="0.3">
      <c r="A31" s="4" t="s">
        <v>31</v>
      </c>
      <c r="B31" s="20">
        <v>46.289125505329125</v>
      </c>
      <c r="C31" s="20">
        <v>61.997241092306474</v>
      </c>
      <c r="D31" s="20">
        <v>46.034855870174127</v>
      </c>
      <c r="E31" s="20">
        <v>59.367541507260341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93430-4349-4D24-A799-DB12DA59306E}">
  <dimension ref="A3:G34"/>
  <sheetViews>
    <sheetView topLeftCell="C2" zoomScale="70" zoomScaleNormal="70" workbookViewId="0">
      <selection activeCell="B7" sqref="B7"/>
    </sheetView>
  </sheetViews>
  <sheetFormatPr defaultRowHeight="14.4" x14ac:dyDescent="0.3"/>
  <cols>
    <col min="1" max="1" width="16.109375" bestFit="1" customWidth="1"/>
    <col min="2" max="2" width="31.21875" bestFit="1" customWidth="1"/>
    <col min="3" max="3" width="31.109375" bestFit="1" customWidth="1"/>
    <col min="4" max="4" width="23.88671875" bestFit="1" customWidth="1"/>
    <col min="5" max="5" width="23.77734375" bestFit="1" customWidth="1"/>
    <col min="6" max="6" width="27.44140625" bestFit="1" customWidth="1"/>
    <col min="7" max="7" width="27.33203125" bestFit="1" customWidth="1"/>
  </cols>
  <sheetData>
    <row r="3" spans="1:7" x14ac:dyDescent="0.3">
      <c r="A3" s="3" t="s">
        <v>30</v>
      </c>
      <c r="B3" t="s">
        <v>80</v>
      </c>
      <c r="C3" t="s">
        <v>81</v>
      </c>
      <c r="D3" t="s">
        <v>64</v>
      </c>
      <c r="E3" t="s">
        <v>65</v>
      </c>
      <c r="F3" t="s">
        <v>82</v>
      </c>
      <c r="G3" t="s">
        <v>83</v>
      </c>
    </row>
    <row r="4" spans="1:7" x14ac:dyDescent="0.3">
      <c r="A4" s="4" t="s">
        <v>43</v>
      </c>
      <c r="B4" s="20">
        <v>45.585777334450199</v>
      </c>
      <c r="C4" s="20">
        <v>61.171747588290643</v>
      </c>
      <c r="D4" s="20">
        <v>44.595252504289498</v>
      </c>
      <c r="E4" s="20">
        <v>59.207208222888774</v>
      </c>
      <c r="F4" s="20"/>
      <c r="G4" s="20"/>
    </row>
    <row r="5" spans="1:7" x14ac:dyDescent="0.3">
      <c r="A5" s="4" t="s">
        <v>44</v>
      </c>
      <c r="B5" s="20">
        <v>44.37433658159204</v>
      </c>
      <c r="C5" s="20">
        <v>61.357054957349234</v>
      </c>
      <c r="D5" s="20">
        <v>44.809751614043854</v>
      </c>
      <c r="E5" s="20">
        <v>60.31339072506043</v>
      </c>
      <c r="F5" s="20">
        <v>42.661478845306235</v>
      </c>
      <c r="G5" s="20">
        <v>57.381427608469437</v>
      </c>
    </row>
    <row r="6" spans="1:7" x14ac:dyDescent="0.3">
      <c r="A6" s="4" t="s">
        <v>42</v>
      </c>
      <c r="B6" s="20">
        <v>42.738932696910446</v>
      </c>
      <c r="C6" s="20">
        <v>60.050491401119388</v>
      </c>
      <c r="D6" s="20">
        <v>46.971555707870323</v>
      </c>
      <c r="E6" s="20">
        <v>61.64714847830448</v>
      </c>
      <c r="F6" s="20">
        <v>47.884498835713892</v>
      </c>
      <c r="G6" s="20">
        <v>59.804067109823301</v>
      </c>
    </row>
    <row r="7" spans="1:7" x14ac:dyDescent="0.3">
      <c r="A7" s="4" t="s">
        <v>41</v>
      </c>
      <c r="B7" s="20"/>
      <c r="C7" s="20"/>
      <c r="D7" s="20">
        <v>49.338635786175708</v>
      </c>
      <c r="E7" s="20">
        <v>63.215201342345296</v>
      </c>
      <c r="F7" s="20">
        <v>48.330354787936272</v>
      </c>
      <c r="G7" s="20">
        <v>60.484195582438346</v>
      </c>
    </row>
    <row r="8" spans="1:7" x14ac:dyDescent="0.3">
      <c r="A8" s="4" t="s">
        <v>40</v>
      </c>
      <c r="B8" s="20">
        <v>38.435898338025027</v>
      </c>
      <c r="C8" s="20">
        <v>59.239204919101141</v>
      </c>
      <c r="D8" s="20">
        <v>45.068841964911641</v>
      </c>
      <c r="E8" s="20">
        <v>61.321053261925826</v>
      </c>
      <c r="F8" s="20">
        <v>45.703760186089376</v>
      </c>
      <c r="G8" s="20">
        <v>60.39239607568139</v>
      </c>
    </row>
    <row r="9" spans="1:7" x14ac:dyDescent="0.3">
      <c r="A9" s="4" t="s">
        <v>31</v>
      </c>
      <c r="B9" s="20">
        <v>42.965759952912634</v>
      </c>
      <c r="C9" s="20">
        <v>60.415878503320982</v>
      </c>
      <c r="D9" s="20">
        <v>46.426627151419652</v>
      </c>
      <c r="E9" s="20">
        <v>61.430964284435397</v>
      </c>
      <c r="F9" s="20">
        <v>47.014152041672524</v>
      </c>
      <c r="G9" s="20">
        <v>59.750176338678294</v>
      </c>
    </row>
    <row r="28" spans="1:7" x14ac:dyDescent="0.3">
      <c r="A28" s="3" t="s">
        <v>30</v>
      </c>
      <c r="B28" t="s">
        <v>80</v>
      </c>
      <c r="C28" t="s">
        <v>81</v>
      </c>
      <c r="D28" t="s">
        <v>64</v>
      </c>
      <c r="E28" t="s">
        <v>65</v>
      </c>
      <c r="F28" t="s">
        <v>82</v>
      </c>
      <c r="G28" t="s">
        <v>83</v>
      </c>
    </row>
    <row r="29" spans="1:7" x14ac:dyDescent="0.3">
      <c r="A29" s="4" t="s">
        <v>47</v>
      </c>
      <c r="B29" s="20">
        <v>45.585777334450199</v>
      </c>
      <c r="C29" s="20">
        <v>61.171747588290643</v>
      </c>
      <c r="D29" s="20">
        <v>43.910137255941116</v>
      </c>
      <c r="E29" s="20">
        <v>60.265439890686061</v>
      </c>
      <c r="F29" s="20">
        <v>41.358078925727646</v>
      </c>
      <c r="G29" s="20">
        <v>57.323026985704914</v>
      </c>
    </row>
    <row r="30" spans="1:7" x14ac:dyDescent="0.3">
      <c r="A30" s="4" t="s">
        <v>48</v>
      </c>
      <c r="B30" s="20">
        <v>42.72468998066482</v>
      </c>
      <c r="C30" s="20">
        <v>59.78944451156201</v>
      </c>
      <c r="D30" s="20">
        <v>47.238738282256016</v>
      </c>
      <c r="E30" s="20">
        <v>62.15074983440752</v>
      </c>
      <c r="F30" s="20">
        <v>47.041276394502368</v>
      </c>
      <c r="G30" s="20">
        <v>59.665447630481665</v>
      </c>
    </row>
    <row r="31" spans="1:7" x14ac:dyDescent="0.3">
      <c r="A31" s="4" t="s">
        <v>49</v>
      </c>
      <c r="B31" s="20">
        <v>45.995497750028001</v>
      </c>
      <c r="C31" s="20">
        <v>62.402571624021704</v>
      </c>
      <c r="D31" s="20">
        <v>47.365942645458915</v>
      </c>
      <c r="E31" s="20">
        <v>61.525446377798602</v>
      </c>
      <c r="F31" s="20">
        <v>48.309458995141014</v>
      </c>
      <c r="G31" s="20">
        <v>57.652783848976306</v>
      </c>
    </row>
    <row r="32" spans="1:7" x14ac:dyDescent="0.3">
      <c r="A32" s="4" t="s">
        <v>46</v>
      </c>
      <c r="B32" s="20">
        <v>42.753175413156079</v>
      </c>
      <c r="C32" s="20">
        <v>60.311538290676772</v>
      </c>
      <c r="D32" s="20">
        <v>43.611910422997852</v>
      </c>
      <c r="E32" s="20">
        <v>58.033242584932026</v>
      </c>
      <c r="F32" s="20"/>
      <c r="G32" s="20"/>
    </row>
    <row r="33" spans="1:7" x14ac:dyDescent="0.3">
      <c r="A33" s="4" t="s">
        <v>45</v>
      </c>
      <c r="B33" s="20">
        <v>38.435898338025027</v>
      </c>
      <c r="C33" s="20">
        <v>59.239204919101141</v>
      </c>
      <c r="D33" s="20">
        <v>45.67175180969204</v>
      </c>
      <c r="E33" s="20">
        <v>61.275741734381413</v>
      </c>
      <c r="F33" s="20">
        <v>48.323077547405511</v>
      </c>
      <c r="G33" s="20">
        <v>61.710243396618722</v>
      </c>
    </row>
    <row r="34" spans="1:7" x14ac:dyDescent="0.3">
      <c r="A34" s="4" t="s">
        <v>31</v>
      </c>
      <c r="B34" s="20">
        <v>42.965759952912641</v>
      </c>
      <c r="C34" s="20">
        <v>60.415878503320975</v>
      </c>
      <c r="D34" s="20">
        <v>46.426627151419659</v>
      </c>
      <c r="E34" s="20">
        <v>61.430964284435397</v>
      </c>
      <c r="F34" s="20">
        <v>47.014152041672524</v>
      </c>
      <c r="G34" s="20">
        <v>59.750176338678287</v>
      </c>
    </row>
  </sheetData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RAW</vt:lpstr>
      <vt:lpstr>Revised</vt:lpstr>
      <vt:lpstr>Revised East-West</vt:lpstr>
      <vt:lpstr>Revised Geo Spilt</vt:lpstr>
      <vt:lpstr>Street</vt:lpstr>
      <vt:lpstr>Inside-Out</vt:lpstr>
      <vt:lpstr>Noise Averages</vt:lpstr>
      <vt:lpstr>Noise Averages East-West</vt:lpstr>
      <vt:lpstr>Noise Averages Geo Split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Stanley, Alexander</dc:creator>
  <cp:lastModifiedBy>Stanley, Alexander</cp:lastModifiedBy>
  <dcterms:created xsi:type="dcterms:W3CDTF">2025-04-30T22:19:30Z</dcterms:created>
  <dcterms:modified xsi:type="dcterms:W3CDTF">2025-05-19T15:04:09Z</dcterms:modified>
</cp:coreProperties>
</file>